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L:\249(教)義務教育課\03_指導班\005_学力向上\08_中学校学力向上推進事業\01_中学校学力向上拠点校指定事業\Ｒ４拠点校：第２期３年目\☆授業チェックリスト等HPアップロード\"/>
    </mc:Choice>
  </mc:AlternateContent>
  <bookViews>
    <workbookView xWindow="1935" yWindow="225" windowWidth="17265" windowHeight="9885" activeTab="2"/>
  </bookViews>
  <sheets>
    <sheet name="生徒による授業評価" sheetId="14" r:id="rId1"/>
    <sheet name="教師による授業評価" sheetId="15" r:id="rId2"/>
    <sheet name="相互評価結果" sheetId="13" r:id="rId3"/>
  </sheets>
  <definedNames>
    <definedName name="_xlnm.Print_Area" localSheetId="1">教師による授業評価!$R$1:$AH$68</definedName>
    <definedName name="_xlnm.Print_Area" localSheetId="0">生徒による授業評価!$R$1:$AH$67</definedName>
    <definedName name="_xlnm.Print_Area" localSheetId="2">相互評価結果!$B$12:$Q$82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70" i="13" l="1"/>
  <c r="Q68" i="13" l="1"/>
  <c r="Q66" i="13"/>
  <c r="Q64" i="13"/>
  <c r="Q62" i="13"/>
  <c r="Q60" i="13"/>
  <c r="Q58" i="13"/>
  <c r="Q56" i="13"/>
  <c r="Q54" i="13"/>
  <c r="Q52" i="13"/>
  <c r="Q50" i="13"/>
  <c r="P70" i="13"/>
  <c r="P68" i="13"/>
  <c r="P66" i="13"/>
  <c r="P64" i="13"/>
  <c r="P62" i="13"/>
  <c r="P60" i="13"/>
  <c r="P58" i="13"/>
  <c r="P56" i="13"/>
  <c r="P54" i="13"/>
  <c r="P52" i="13"/>
  <c r="P50" i="13"/>
  <c r="AF7" i="14"/>
  <c r="AC23" i="13"/>
  <c r="AC21" i="13"/>
  <c r="AC19" i="13"/>
  <c r="AC17" i="13"/>
  <c r="AC15" i="13"/>
  <c r="AC13" i="13"/>
  <c r="AC11" i="13"/>
  <c r="AC9" i="13"/>
  <c r="AC7" i="13"/>
  <c r="AC5" i="13"/>
  <c r="AC3" i="13"/>
  <c r="AC22" i="13"/>
  <c r="AC20" i="13"/>
  <c r="AC18" i="13"/>
  <c r="AC16" i="13"/>
  <c r="AC14" i="13"/>
  <c r="AC12" i="13"/>
  <c r="AC10" i="13"/>
  <c r="AC8" i="13"/>
  <c r="AC6" i="13"/>
  <c r="AC4" i="13"/>
  <c r="AC2" i="13"/>
  <c r="P41" i="14"/>
  <c r="Z5" i="13"/>
  <c r="Z6" i="13"/>
  <c r="Z7" i="13"/>
  <c r="X5" i="13"/>
  <c r="X6" i="13"/>
  <c r="X7" i="13"/>
  <c r="V5" i="13"/>
  <c r="V6" i="13"/>
  <c r="V7" i="13"/>
  <c r="T5" i="13"/>
  <c r="T6" i="13"/>
  <c r="T7" i="13"/>
  <c r="R5" i="13"/>
  <c r="R6" i="13"/>
  <c r="R7" i="13"/>
  <c r="P5" i="13"/>
  <c r="P6" i="13"/>
  <c r="P7" i="13"/>
  <c r="N5" i="13"/>
  <c r="N6" i="13"/>
  <c r="N7" i="13"/>
  <c r="L5" i="13"/>
  <c r="L6" i="13"/>
  <c r="L7" i="13"/>
  <c r="J5" i="13"/>
  <c r="J6" i="13"/>
  <c r="J7" i="13"/>
  <c r="H5" i="13"/>
  <c r="H6" i="13"/>
  <c r="H7" i="13"/>
  <c r="Z4" i="13"/>
  <c r="X4" i="13"/>
  <c r="V4" i="13"/>
  <c r="T4" i="13"/>
  <c r="R4" i="13"/>
  <c r="P4" i="13"/>
  <c r="N4" i="13"/>
  <c r="L4" i="13"/>
  <c r="J4" i="13"/>
  <c r="H4" i="13"/>
  <c r="Y5" i="13"/>
  <c r="Y6" i="13"/>
  <c r="Y7" i="13"/>
  <c r="W5" i="13"/>
  <c r="W6" i="13"/>
  <c r="W7" i="13"/>
  <c r="U5" i="13"/>
  <c r="U6" i="13"/>
  <c r="U7" i="13"/>
  <c r="S5" i="13"/>
  <c r="S6" i="13"/>
  <c r="S7" i="13"/>
  <c r="Q5" i="13"/>
  <c r="Q6" i="13"/>
  <c r="Q7" i="13"/>
  <c r="O5" i="13"/>
  <c r="O6" i="13"/>
  <c r="O7" i="13"/>
  <c r="M5" i="13"/>
  <c r="M6" i="13"/>
  <c r="M7" i="13"/>
  <c r="K5" i="13"/>
  <c r="K6" i="13"/>
  <c r="K7" i="13"/>
  <c r="I5" i="13"/>
  <c r="I6" i="13"/>
  <c r="I7" i="13"/>
  <c r="G5" i="13"/>
  <c r="G6" i="13"/>
  <c r="G7" i="13"/>
  <c r="Y4" i="13"/>
  <c r="W4" i="13"/>
  <c r="U4" i="13"/>
  <c r="S4" i="13"/>
  <c r="Q4" i="13"/>
  <c r="O4" i="13"/>
  <c r="M4" i="13"/>
  <c r="K4" i="13"/>
  <c r="I4" i="13"/>
  <c r="G4" i="13"/>
  <c r="F5" i="13"/>
  <c r="F6" i="13"/>
  <c r="F7" i="13"/>
  <c r="F4" i="13"/>
  <c r="E5" i="13"/>
  <c r="E6" i="13"/>
  <c r="E7" i="13"/>
  <c r="E4" i="13"/>
  <c r="F11" i="13"/>
  <c r="G11" i="13"/>
  <c r="H11" i="13"/>
  <c r="I11" i="13"/>
  <c r="J11" i="13"/>
  <c r="K11" i="13"/>
  <c r="L11" i="13"/>
  <c r="M11" i="13"/>
  <c r="N11" i="13"/>
  <c r="O11" i="13"/>
  <c r="E11" i="13"/>
  <c r="E10" i="13"/>
  <c r="O10" i="13"/>
  <c r="E19" i="15"/>
  <c r="N44" i="15"/>
  <c r="M44" i="15"/>
  <c r="L44" i="15"/>
  <c r="K44" i="15"/>
  <c r="J44" i="15"/>
  <c r="I44" i="15"/>
  <c r="H44" i="15"/>
  <c r="G44" i="15"/>
  <c r="F44" i="15"/>
  <c r="E44" i="15"/>
  <c r="D44" i="15"/>
  <c r="N43" i="15"/>
  <c r="M43" i="15"/>
  <c r="L43" i="15"/>
  <c r="K43" i="15"/>
  <c r="J43" i="15"/>
  <c r="I43" i="15"/>
  <c r="H43" i="15"/>
  <c r="G43" i="15"/>
  <c r="F43" i="15"/>
  <c r="E43" i="15"/>
  <c r="D43" i="15"/>
  <c r="N42" i="15"/>
  <c r="M42" i="15"/>
  <c r="L42" i="15"/>
  <c r="K42" i="15"/>
  <c r="J42" i="15"/>
  <c r="I42" i="15"/>
  <c r="H42" i="15"/>
  <c r="G42" i="15"/>
  <c r="F42" i="15"/>
  <c r="E42" i="15"/>
  <c r="D42" i="15"/>
  <c r="N41" i="15"/>
  <c r="M41" i="15"/>
  <c r="L41" i="15"/>
  <c r="K41" i="15"/>
  <c r="J41" i="15"/>
  <c r="I41" i="15"/>
  <c r="H41" i="15"/>
  <c r="G41" i="15"/>
  <c r="F41" i="15"/>
  <c r="E41" i="15"/>
  <c r="D41" i="15"/>
  <c r="N40" i="15"/>
  <c r="M40" i="15"/>
  <c r="L40" i="15"/>
  <c r="K40" i="15"/>
  <c r="J40" i="15"/>
  <c r="I40" i="15"/>
  <c r="H40" i="15"/>
  <c r="G40" i="15"/>
  <c r="F40" i="15"/>
  <c r="E40" i="15"/>
  <c r="D40" i="15"/>
  <c r="N39" i="15"/>
  <c r="M39" i="15"/>
  <c r="L39" i="15"/>
  <c r="K39" i="15"/>
  <c r="J39" i="15"/>
  <c r="I39" i="15"/>
  <c r="H39" i="15"/>
  <c r="G39" i="15"/>
  <c r="F39" i="15"/>
  <c r="E39" i="15"/>
  <c r="D39" i="15"/>
  <c r="N38" i="15"/>
  <c r="M38" i="15"/>
  <c r="L38" i="15"/>
  <c r="K38" i="15"/>
  <c r="J38" i="15"/>
  <c r="I38" i="15"/>
  <c r="H38" i="15"/>
  <c r="G38" i="15"/>
  <c r="F38" i="15"/>
  <c r="E38" i="15"/>
  <c r="D38" i="15"/>
  <c r="N37" i="15"/>
  <c r="M37" i="15"/>
  <c r="L37" i="15"/>
  <c r="K37" i="15"/>
  <c r="J37" i="15"/>
  <c r="I37" i="15"/>
  <c r="H37" i="15"/>
  <c r="G37" i="15"/>
  <c r="F37" i="15"/>
  <c r="E37" i="15"/>
  <c r="D37" i="15"/>
  <c r="N36" i="15"/>
  <c r="M36" i="15"/>
  <c r="L36" i="15"/>
  <c r="K36" i="15"/>
  <c r="J36" i="15"/>
  <c r="I36" i="15"/>
  <c r="H36" i="15"/>
  <c r="G36" i="15"/>
  <c r="F36" i="15"/>
  <c r="E36" i="15"/>
  <c r="D36" i="15"/>
  <c r="N35" i="15"/>
  <c r="M35" i="15"/>
  <c r="L35" i="15"/>
  <c r="K35" i="15"/>
  <c r="J35" i="15"/>
  <c r="I35" i="15"/>
  <c r="H35" i="15"/>
  <c r="G35" i="15"/>
  <c r="F35" i="15"/>
  <c r="E35" i="15"/>
  <c r="D35" i="15"/>
  <c r="N34" i="15"/>
  <c r="M34" i="15"/>
  <c r="L34" i="15"/>
  <c r="K34" i="15"/>
  <c r="J34" i="15"/>
  <c r="I34" i="15"/>
  <c r="H34" i="15"/>
  <c r="G34" i="15"/>
  <c r="F34" i="15"/>
  <c r="E34" i="15"/>
  <c r="D34" i="15"/>
  <c r="N33" i="15"/>
  <c r="M33" i="15"/>
  <c r="L33" i="15"/>
  <c r="K33" i="15"/>
  <c r="J33" i="15"/>
  <c r="I33" i="15"/>
  <c r="H33" i="15"/>
  <c r="G33" i="15"/>
  <c r="F33" i="15"/>
  <c r="E33" i="15"/>
  <c r="D33" i="15"/>
  <c r="N32" i="15"/>
  <c r="M32" i="15"/>
  <c r="L32" i="15"/>
  <c r="K32" i="15"/>
  <c r="J32" i="15"/>
  <c r="I32" i="15"/>
  <c r="H32" i="15"/>
  <c r="G32" i="15"/>
  <c r="F32" i="15"/>
  <c r="E32" i="15"/>
  <c r="D32" i="15"/>
  <c r="N31" i="15"/>
  <c r="M31" i="15"/>
  <c r="L31" i="15"/>
  <c r="K31" i="15"/>
  <c r="J31" i="15"/>
  <c r="I31" i="15"/>
  <c r="H31" i="15"/>
  <c r="G31" i="15"/>
  <c r="F31" i="15"/>
  <c r="E31" i="15"/>
  <c r="D31" i="15"/>
  <c r="N30" i="15"/>
  <c r="M30" i="15"/>
  <c r="L30" i="15"/>
  <c r="K30" i="15"/>
  <c r="J30" i="15"/>
  <c r="I30" i="15"/>
  <c r="H30" i="15"/>
  <c r="G30" i="15"/>
  <c r="F30" i="15"/>
  <c r="E30" i="15"/>
  <c r="D30" i="15"/>
  <c r="N29" i="15"/>
  <c r="M29" i="15"/>
  <c r="L29" i="15"/>
  <c r="K29" i="15"/>
  <c r="J29" i="15"/>
  <c r="I29" i="15"/>
  <c r="H29" i="15"/>
  <c r="G29" i="15"/>
  <c r="F29" i="15"/>
  <c r="E29" i="15"/>
  <c r="D29" i="15"/>
  <c r="N28" i="15"/>
  <c r="M28" i="15"/>
  <c r="L28" i="15"/>
  <c r="K28" i="15"/>
  <c r="J28" i="15"/>
  <c r="I28" i="15"/>
  <c r="H28" i="15"/>
  <c r="G28" i="15"/>
  <c r="F28" i="15"/>
  <c r="E28" i="15"/>
  <c r="D28" i="15"/>
  <c r="N27" i="15"/>
  <c r="M27" i="15"/>
  <c r="L27" i="15"/>
  <c r="K27" i="15"/>
  <c r="J27" i="15"/>
  <c r="I27" i="15"/>
  <c r="H27" i="15"/>
  <c r="G27" i="15"/>
  <c r="F27" i="15"/>
  <c r="E27" i="15"/>
  <c r="D27" i="15"/>
  <c r="N26" i="15"/>
  <c r="M26" i="15"/>
  <c r="L26" i="15"/>
  <c r="K26" i="15"/>
  <c r="J26" i="15"/>
  <c r="I26" i="15"/>
  <c r="H26" i="15"/>
  <c r="G26" i="15"/>
  <c r="F26" i="15"/>
  <c r="E26" i="15"/>
  <c r="D26" i="15"/>
  <c r="N25" i="15"/>
  <c r="M25" i="15"/>
  <c r="L25" i="15"/>
  <c r="K25" i="15"/>
  <c r="J25" i="15"/>
  <c r="I25" i="15"/>
  <c r="H25" i="15"/>
  <c r="G25" i="15"/>
  <c r="F25" i="15"/>
  <c r="E25" i="15"/>
  <c r="D25" i="15"/>
  <c r="N24" i="15"/>
  <c r="M24" i="15"/>
  <c r="L24" i="15"/>
  <c r="K24" i="15"/>
  <c r="J24" i="15"/>
  <c r="I24" i="15"/>
  <c r="H24" i="15"/>
  <c r="G24" i="15"/>
  <c r="F24" i="15"/>
  <c r="E24" i="15"/>
  <c r="D24" i="15"/>
  <c r="N23" i="15"/>
  <c r="M23" i="15"/>
  <c r="L23" i="15"/>
  <c r="K23" i="15"/>
  <c r="J23" i="15"/>
  <c r="I23" i="15"/>
  <c r="H23" i="15"/>
  <c r="G23" i="15"/>
  <c r="F23" i="15"/>
  <c r="E23" i="15"/>
  <c r="D23" i="15"/>
  <c r="N22" i="15"/>
  <c r="M22" i="15"/>
  <c r="L22" i="15"/>
  <c r="K22" i="15"/>
  <c r="J22" i="15"/>
  <c r="I22" i="15"/>
  <c r="H22" i="15"/>
  <c r="G22" i="15"/>
  <c r="F22" i="15"/>
  <c r="E22" i="15"/>
  <c r="D22" i="15"/>
  <c r="N21" i="15"/>
  <c r="M21" i="15"/>
  <c r="L21" i="15"/>
  <c r="K21" i="15"/>
  <c r="J21" i="15"/>
  <c r="I21" i="15"/>
  <c r="H21" i="15"/>
  <c r="G21" i="15"/>
  <c r="F21" i="15"/>
  <c r="E21" i="15"/>
  <c r="D21" i="15"/>
  <c r="N20" i="15"/>
  <c r="M20" i="15"/>
  <c r="L20" i="15"/>
  <c r="K20" i="15"/>
  <c r="J20" i="15"/>
  <c r="I20" i="15"/>
  <c r="H20" i="15"/>
  <c r="G20" i="15"/>
  <c r="F20" i="15"/>
  <c r="E20" i="15"/>
  <c r="D20" i="15"/>
  <c r="N19" i="15"/>
  <c r="M19" i="15"/>
  <c r="L19" i="15"/>
  <c r="K19" i="15"/>
  <c r="J19" i="15"/>
  <c r="I19" i="15"/>
  <c r="H19" i="15"/>
  <c r="G19" i="15"/>
  <c r="F19" i="15"/>
  <c r="D19" i="15"/>
  <c r="N18" i="15"/>
  <c r="M18" i="15"/>
  <c r="L18" i="15"/>
  <c r="K18" i="15"/>
  <c r="J18" i="15"/>
  <c r="I18" i="15"/>
  <c r="H18" i="15"/>
  <c r="G18" i="15"/>
  <c r="F18" i="15"/>
  <c r="E18" i="15"/>
  <c r="D18" i="15"/>
  <c r="N17" i="15"/>
  <c r="M17" i="15"/>
  <c r="L17" i="15"/>
  <c r="K17" i="15"/>
  <c r="J17" i="15"/>
  <c r="I17" i="15"/>
  <c r="H17" i="15"/>
  <c r="G17" i="15"/>
  <c r="F17" i="15"/>
  <c r="E17" i="15"/>
  <c r="D17" i="15"/>
  <c r="N16" i="15"/>
  <c r="M16" i="15"/>
  <c r="L16" i="15"/>
  <c r="K16" i="15"/>
  <c r="J16" i="15"/>
  <c r="I16" i="15"/>
  <c r="H16" i="15"/>
  <c r="G16" i="15"/>
  <c r="F16" i="15"/>
  <c r="E16" i="15"/>
  <c r="D16" i="15"/>
  <c r="N15" i="15"/>
  <c r="M15" i="15"/>
  <c r="L15" i="15"/>
  <c r="K15" i="15"/>
  <c r="J15" i="15"/>
  <c r="I15" i="15"/>
  <c r="H15" i="15"/>
  <c r="G15" i="15"/>
  <c r="F15" i="15"/>
  <c r="E15" i="15"/>
  <c r="D15" i="15"/>
  <c r="N14" i="15"/>
  <c r="M14" i="15"/>
  <c r="L14" i="15"/>
  <c r="K14" i="15"/>
  <c r="J14" i="15"/>
  <c r="I14" i="15"/>
  <c r="H14" i="15"/>
  <c r="G14" i="15"/>
  <c r="F14" i="15"/>
  <c r="E14" i="15"/>
  <c r="D14" i="15"/>
  <c r="N13" i="15"/>
  <c r="M13" i="15"/>
  <c r="L13" i="15"/>
  <c r="K13" i="15"/>
  <c r="J13" i="15"/>
  <c r="I13" i="15"/>
  <c r="H13" i="15"/>
  <c r="G13" i="15"/>
  <c r="F13" i="15"/>
  <c r="E13" i="15"/>
  <c r="D13" i="15"/>
  <c r="N12" i="15"/>
  <c r="M12" i="15"/>
  <c r="L12" i="15"/>
  <c r="K12" i="15"/>
  <c r="J12" i="15"/>
  <c r="I12" i="15"/>
  <c r="H12" i="15"/>
  <c r="G12" i="15"/>
  <c r="F12" i="15"/>
  <c r="E12" i="15"/>
  <c r="D12" i="15"/>
  <c r="N11" i="15"/>
  <c r="M11" i="15"/>
  <c r="L11" i="15"/>
  <c r="K11" i="15"/>
  <c r="J11" i="15"/>
  <c r="I11" i="15"/>
  <c r="H11" i="15"/>
  <c r="G11" i="15"/>
  <c r="F11" i="15"/>
  <c r="E11" i="15"/>
  <c r="D11" i="15"/>
  <c r="N10" i="15"/>
  <c r="M10" i="15"/>
  <c r="L10" i="15"/>
  <c r="K10" i="15"/>
  <c r="J10" i="15"/>
  <c r="I10" i="15"/>
  <c r="H10" i="15"/>
  <c r="G10" i="15"/>
  <c r="F10" i="15"/>
  <c r="E10" i="15"/>
  <c r="D10" i="15"/>
  <c r="N9" i="15"/>
  <c r="M9" i="15"/>
  <c r="L9" i="15"/>
  <c r="K9" i="15"/>
  <c r="J9" i="15"/>
  <c r="I9" i="15"/>
  <c r="H9" i="15"/>
  <c r="G9" i="15"/>
  <c r="F9" i="15"/>
  <c r="E9" i="15"/>
  <c r="D9" i="15"/>
  <c r="N8" i="15"/>
  <c r="M8" i="15"/>
  <c r="L8" i="15"/>
  <c r="K8" i="15"/>
  <c r="J8" i="15"/>
  <c r="I8" i="15"/>
  <c r="H8" i="15"/>
  <c r="G8" i="15"/>
  <c r="F8" i="15"/>
  <c r="E8" i="15"/>
  <c r="D8" i="15"/>
  <c r="N7" i="15"/>
  <c r="M7" i="15"/>
  <c r="L7" i="15"/>
  <c r="K7" i="15"/>
  <c r="J7" i="15"/>
  <c r="I7" i="15"/>
  <c r="H7" i="15"/>
  <c r="G7" i="15"/>
  <c r="F7" i="15"/>
  <c r="E7" i="15"/>
  <c r="D7" i="15"/>
  <c r="N6" i="15"/>
  <c r="M6" i="15"/>
  <c r="L6" i="15"/>
  <c r="K6" i="15"/>
  <c r="J6" i="15"/>
  <c r="I6" i="15"/>
  <c r="H6" i="15"/>
  <c r="G6" i="15"/>
  <c r="F6" i="15"/>
  <c r="E6" i="15"/>
  <c r="D6" i="15"/>
  <c r="N5" i="15"/>
  <c r="M5" i="15"/>
  <c r="L5" i="15"/>
  <c r="K5" i="15"/>
  <c r="J5" i="15"/>
  <c r="I5" i="15"/>
  <c r="H5" i="15"/>
  <c r="G5" i="15"/>
  <c r="F5" i="15"/>
  <c r="E5" i="15"/>
  <c r="D5" i="15"/>
  <c r="N44" i="14"/>
  <c r="M44" i="14"/>
  <c r="L44" i="14"/>
  <c r="K44" i="14"/>
  <c r="J44" i="14"/>
  <c r="I44" i="14"/>
  <c r="H44" i="14"/>
  <c r="G44" i="14"/>
  <c r="F44" i="14"/>
  <c r="E44" i="14"/>
  <c r="D44" i="14"/>
  <c r="N43" i="14"/>
  <c r="M43" i="14"/>
  <c r="L43" i="14"/>
  <c r="K43" i="14"/>
  <c r="J43" i="14"/>
  <c r="I43" i="14"/>
  <c r="H43" i="14"/>
  <c r="G43" i="14"/>
  <c r="F43" i="14"/>
  <c r="E43" i="14"/>
  <c r="D43" i="14"/>
  <c r="N42" i="14"/>
  <c r="M42" i="14"/>
  <c r="L42" i="14"/>
  <c r="K42" i="14"/>
  <c r="J42" i="14"/>
  <c r="I42" i="14"/>
  <c r="H42" i="14"/>
  <c r="G42" i="14"/>
  <c r="F42" i="14"/>
  <c r="E42" i="14"/>
  <c r="D42" i="14"/>
  <c r="N41" i="14"/>
  <c r="M41" i="14"/>
  <c r="L41" i="14"/>
  <c r="K41" i="14"/>
  <c r="J41" i="14"/>
  <c r="I41" i="14"/>
  <c r="H41" i="14"/>
  <c r="G41" i="14"/>
  <c r="F41" i="14"/>
  <c r="E41" i="14"/>
  <c r="D41" i="14"/>
  <c r="N40" i="14"/>
  <c r="M40" i="14"/>
  <c r="L40" i="14"/>
  <c r="K40" i="14"/>
  <c r="J40" i="14"/>
  <c r="I40" i="14"/>
  <c r="H40" i="14"/>
  <c r="G40" i="14"/>
  <c r="F40" i="14"/>
  <c r="E40" i="14"/>
  <c r="D40" i="14"/>
  <c r="N39" i="14"/>
  <c r="M39" i="14"/>
  <c r="L39" i="14"/>
  <c r="K39" i="14"/>
  <c r="J39" i="14"/>
  <c r="I39" i="14"/>
  <c r="H39" i="14"/>
  <c r="G39" i="14"/>
  <c r="F39" i="14"/>
  <c r="E39" i="14"/>
  <c r="D39" i="14"/>
  <c r="N38" i="14"/>
  <c r="M38" i="14"/>
  <c r="L38" i="14"/>
  <c r="K38" i="14"/>
  <c r="J38" i="14"/>
  <c r="I38" i="14"/>
  <c r="H38" i="14"/>
  <c r="G38" i="14"/>
  <c r="F38" i="14"/>
  <c r="E38" i="14"/>
  <c r="D38" i="14"/>
  <c r="N37" i="14"/>
  <c r="M37" i="14"/>
  <c r="L37" i="14"/>
  <c r="K37" i="14"/>
  <c r="J37" i="14"/>
  <c r="I37" i="14"/>
  <c r="H37" i="14"/>
  <c r="G37" i="14"/>
  <c r="F37" i="14"/>
  <c r="E37" i="14"/>
  <c r="D37" i="14"/>
  <c r="N36" i="14"/>
  <c r="M36" i="14"/>
  <c r="L36" i="14"/>
  <c r="K36" i="14"/>
  <c r="J36" i="14"/>
  <c r="I36" i="14"/>
  <c r="H36" i="14"/>
  <c r="G36" i="14"/>
  <c r="F36" i="14"/>
  <c r="E36" i="14"/>
  <c r="D36" i="14"/>
  <c r="N35" i="14"/>
  <c r="M35" i="14"/>
  <c r="L35" i="14"/>
  <c r="K35" i="14"/>
  <c r="J35" i="14"/>
  <c r="I35" i="14"/>
  <c r="H35" i="14"/>
  <c r="G35" i="14"/>
  <c r="F35" i="14"/>
  <c r="E35" i="14"/>
  <c r="D35" i="14"/>
  <c r="N34" i="14"/>
  <c r="M34" i="14"/>
  <c r="L34" i="14"/>
  <c r="K34" i="14"/>
  <c r="J34" i="14"/>
  <c r="I34" i="14"/>
  <c r="H34" i="14"/>
  <c r="G34" i="14"/>
  <c r="F34" i="14"/>
  <c r="E34" i="14"/>
  <c r="D34" i="14"/>
  <c r="N33" i="14"/>
  <c r="M33" i="14"/>
  <c r="L33" i="14"/>
  <c r="K33" i="14"/>
  <c r="J33" i="14"/>
  <c r="I33" i="14"/>
  <c r="H33" i="14"/>
  <c r="G33" i="14"/>
  <c r="F33" i="14"/>
  <c r="E33" i="14"/>
  <c r="D33" i="14"/>
  <c r="N32" i="14"/>
  <c r="M32" i="14"/>
  <c r="L32" i="14"/>
  <c r="K32" i="14"/>
  <c r="J32" i="14"/>
  <c r="I32" i="14"/>
  <c r="H32" i="14"/>
  <c r="G32" i="14"/>
  <c r="F32" i="14"/>
  <c r="E32" i="14"/>
  <c r="D32" i="14"/>
  <c r="N31" i="14"/>
  <c r="M31" i="14"/>
  <c r="L31" i="14"/>
  <c r="K31" i="14"/>
  <c r="J31" i="14"/>
  <c r="I31" i="14"/>
  <c r="H31" i="14"/>
  <c r="G31" i="14"/>
  <c r="F31" i="14"/>
  <c r="E31" i="14"/>
  <c r="D31" i="14"/>
  <c r="N30" i="14"/>
  <c r="M30" i="14"/>
  <c r="L30" i="14"/>
  <c r="K30" i="14"/>
  <c r="J30" i="14"/>
  <c r="I30" i="14"/>
  <c r="H30" i="14"/>
  <c r="G30" i="14"/>
  <c r="F30" i="14"/>
  <c r="E30" i="14"/>
  <c r="D30" i="14"/>
  <c r="N29" i="14"/>
  <c r="M29" i="14"/>
  <c r="L29" i="14"/>
  <c r="K29" i="14"/>
  <c r="J29" i="14"/>
  <c r="I29" i="14"/>
  <c r="H29" i="14"/>
  <c r="G29" i="14"/>
  <c r="F29" i="14"/>
  <c r="E29" i="14"/>
  <c r="D29" i="14"/>
  <c r="N28" i="14"/>
  <c r="M28" i="14"/>
  <c r="L28" i="14"/>
  <c r="K28" i="14"/>
  <c r="J28" i="14"/>
  <c r="I28" i="14"/>
  <c r="H28" i="14"/>
  <c r="G28" i="14"/>
  <c r="F28" i="14"/>
  <c r="E28" i="14"/>
  <c r="D28" i="14"/>
  <c r="N27" i="14"/>
  <c r="M27" i="14"/>
  <c r="L27" i="14"/>
  <c r="K27" i="14"/>
  <c r="J27" i="14"/>
  <c r="I27" i="14"/>
  <c r="H27" i="14"/>
  <c r="G27" i="14"/>
  <c r="F27" i="14"/>
  <c r="E27" i="14"/>
  <c r="D27" i="14"/>
  <c r="N26" i="14"/>
  <c r="M26" i="14"/>
  <c r="L26" i="14"/>
  <c r="K26" i="14"/>
  <c r="J26" i="14"/>
  <c r="I26" i="14"/>
  <c r="H26" i="14"/>
  <c r="G26" i="14"/>
  <c r="F26" i="14"/>
  <c r="E26" i="14"/>
  <c r="D26" i="14"/>
  <c r="N25" i="14"/>
  <c r="M25" i="14"/>
  <c r="L25" i="14"/>
  <c r="K25" i="14"/>
  <c r="J25" i="14"/>
  <c r="I25" i="14"/>
  <c r="H25" i="14"/>
  <c r="G25" i="14"/>
  <c r="F25" i="14"/>
  <c r="E25" i="14"/>
  <c r="D25" i="14"/>
  <c r="N24" i="14"/>
  <c r="M24" i="14"/>
  <c r="L24" i="14"/>
  <c r="K24" i="14"/>
  <c r="J24" i="14"/>
  <c r="I24" i="14"/>
  <c r="H24" i="14"/>
  <c r="G24" i="14"/>
  <c r="F24" i="14"/>
  <c r="E24" i="14"/>
  <c r="D24" i="14"/>
  <c r="N23" i="14"/>
  <c r="M23" i="14"/>
  <c r="L23" i="14"/>
  <c r="K23" i="14"/>
  <c r="J23" i="14"/>
  <c r="I23" i="14"/>
  <c r="H23" i="14"/>
  <c r="G23" i="14"/>
  <c r="F23" i="14"/>
  <c r="E23" i="14"/>
  <c r="D23" i="14"/>
  <c r="N22" i="14"/>
  <c r="M22" i="14"/>
  <c r="L22" i="14"/>
  <c r="K22" i="14"/>
  <c r="J22" i="14"/>
  <c r="I22" i="14"/>
  <c r="H22" i="14"/>
  <c r="G22" i="14"/>
  <c r="F22" i="14"/>
  <c r="E22" i="14"/>
  <c r="D22" i="14"/>
  <c r="N21" i="14"/>
  <c r="M21" i="14"/>
  <c r="L21" i="14"/>
  <c r="K21" i="14"/>
  <c r="J21" i="14"/>
  <c r="I21" i="14"/>
  <c r="H21" i="14"/>
  <c r="G21" i="14"/>
  <c r="F21" i="14"/>
  <c r="E21" i="14"/>
  <c r="D21" i="14"/>
  <c r="N20" i="14"/>
  <c r="M20" i="14"/>
  <c r="L20" i="14"/>
  <c r="K20" i="14"/>
  <c r="J20" i="14"/>
  <c r="I20" i="14"/>
  <c r="H20" i="14"/>
  <c r="G20" i="14"/>
  <c r="F20" i="14"/>
  <c r="E20" i="14"/>
  <c r="D20" i="14"/>
  <c r="N19" i="14"/>
  <c r="M19" i="14"/>
  <c r="L19" i="14"/>
  <c r="K19" i="14"/>
  <c r="J19" i="14"/>
  <c r="I19" i="14"/>
  <c r="H19" i="14"/>
  <c r="G19" i="14"/>
  <c r="F19" i="14"/>
  <c r="E19" i="14"/>
  <c r="D19" i="14"/>
  <c r="N18" i="14"/>
  <c r="M18" i="14"/>
  <c r="L18" i="14"/>
  <c r="K18" i="14"/>
  <c r="J18" i="14"/>
  <c r="I18" i="14"/>
  <c r="H18" i="14"/>
  <c r="G18" i="14"/>
  <c r="F18" i="14"/>
  <c r="E18" i="14"/>
  <c r="D18" i="14"/>
  <c r="N17" i="14"/>
  <c r="M17" i="14"/>
  <c r="L17" i="14"/>
  <c r="K17" i="14"/>
  <c r="J17" i="14"/>
  <c r="I17" i="14"/>
  <c r="H17" i="14"/>
  <c r="G17" i="14"/>
  <c r="F17" i="14"/>
  <c r="E17" i="14"/>
  <c r="D17" i="14"/>
  <c r="N16" i="14"/>
  <c r="M16" i="14"/>
  <c r="L16" i="14"/>
  <c r="K16" i="14"/>
  <c r="J16" i="14"/>
  <c r="I16" i="14"/>
  <c r="H16" i="14"/>
  <c r="G16" i="14"/>
  <c r="F16" i="14"/>
  <c r="E16" i="14"/>
  <c r="D16" i="14"/>
  <c r="N15" i="14"/>
  <c r="M15" i="14"/>
  <c r="L15" i="14"/>
  <c r="K15" i="14"/>
  <c r="J15" i="14"/>
  <c r="I15" i="14"/>
  <c r="H15" i="14"/>
  <c r="G15" i="14"/>
  <c r="F15" i="14"/>
  <c r="E15" i="14"/>
  <c r="D15" i="14"/>
  <c r="N14" i="14"/>
  <c r="M14" i="14"/>
  <c r="L14" i="14"/>
  <c r="K14" i="14"/>
  <c r="J14" i="14"/>
  <c r="I14" i="14"/>
  <c r="H14" i="14"/>
  <c r="G14" i="14"/>
  <c r="F14" i="14"/>
  <c r="E14" i="14"/>
  <c r="D14" i="14"/>
  <c r="N13" i="14"/>
  <c r="M13" i="14"/>
  <c r="L13" i="14"/>
  <c r="K13" i="14"/>
  <c r="J13" i="14"/>
  <c r="I13" i="14"/>
  <c r="H13" i="14"/>
  <c r="G13" i="14"/>
  <c r="F13" i="14"/>
  <c r="E13" i="14"/>
  <c r="D13" i="14"/>
  <c r="N12" i="14"/>
  <c r="M12" i="14"/>
  <c r="L12" i="14"/>
  <c r="K12" i="14"/>
  <c r="J12" i="14"/>
  <c r="I12" i="14"/>
  <c r="H12" i="14"/>
  <c r="G12" i="14"/>
  <c r="F12" i="14"/>
  <c r="E12" i="14"/>
  <c r="D12" i="14"/>
  <c r="N11" i="14"/>
  <c r="M11" i="14"/>
  <c r="L11" i="14"/>
  <c r="K11" i="14"/>
  <c r="J11" i="14"/>
  <c r="I11" i="14"/>
  <c r="H11" i="14"/>
  <c r="G11" i="14"/>
  <c r="F11" i="14"/>
  <c r="E11" i="14"/>
  <c r="D11" i="14"/>
  <c r="N10" i="14"/>
  <c r="M10" i="14"/>
  <c r="L10" i="14"/>
  <c r="K10" i="14"/>
  <c r="J10" i="14"/>
  <c r="I10" i="14"/>
  <c r="H10" i="14"/>
  <c r="G10" i="14"/>
  <c r="F10" i="14"/>
  <c r="E10" i="14"/>
  <c r="D10" i="14"/>
  <c r="N9" i="14"/>
  <c r="M9" i="14"/>
  <c r="L9" i="14"/>
  <c r="K9" i="14"/>
  <c r="J9" i="14"/>
  <c r="I9" i="14"/>
  <c r="H9" i="14"/>
  <c r="G9" i="14"/>
  <c r="F9" i="14"/>
  <c r="E9" i="14"/>
  <c r="D9" i="14"/>
  <c r="N8" i="14"/>
  <c r="M8" i="14"/>
  <c r="L8" i="14"/>
  <c r="K8" i="14"/>
  <c r="J8" i="14"/>
  <c r="I8" i="14"/>
  <c r="H8" i="14"/>
  <c r="G8" i="14"/>
  <c r="F8" i="14"/>
  <c r="E8" i="14"/>
  <c r="D8" i="14"/>
  <c r="N7" i="14"/>
  <c r="M7" i="14"/>
  <c r="L7" i="14"/>
  <c r="K7" i="14"/>
  <c r="J7" i="14"/>
  <c r="I7" i="14"/>
  <c r="H7" i="14"/>
  <c r="G7" i="14"/>
  <c r="F7" i="14"/>
  <c r="E7" i="14"/>
  <c r="D7" i="14"/>
  <c r="N6" i="14"/>
  <c r="M6" i="14"/>
  <c r="L6" i="14"/>
  <c r="K6" i="14"/>
  <c r="J6" i="14"/>
  <c r="I6" i="14"/>
  <c r="H6" i="14"/>
  <c r="G6" i="14"/>
  <c r="F6" i="14"/>
  <c r="E6" i="14"/>
  <c r="D6" i="14"/>
  <c r="N5" i="14"/>
  <c r="M5" i="14"/>
  <c r="L5" i="14"/>
  <c r="K5" i="14"/>
  <c r="J5" i="14"/>
  <c r="I5" i="14"/>
  <c r="H5" i="14"/>
  <c r="G5" i="14"/>
  <c r="F5" i="14"/>
  <c r="E5" i="14"/>
  <c r="D5" i="14"/>
  <c r="J48" i="14" l="1"/>
  <c r="H54" i="14" s="1"/>
  <c r="K48" i="14"/>
  <c r="G54" i="14" s="1"/>
  <c r="D48" i="14"/>
  <c r="N54" i="14" s="1"/>
  <c r="L48" i="14"/>
  <c r="F54" i="14" s="1"/>
  <c r="I47" i="14"/>
  <c r="I55" i="14" s="1"/>
  <c r="E49" i="14"/>
  <c r="M53" i="14" s="1"/>
  <c r="M49" i="14"/>
  <c r="E53" i="14" s="1"/>
  <c r="F49" i="14"/>
  <c r="L53" i="14" s="1"/>
  <c r="N49" i="14"/>
  <c r="D53" i="14" s="1"/>
  <c r="G49" i="14"/>
  <c r="K53" i="14" s="1"/>
  <c r="E46" i="14"/>
  <c r="M56" i="14" s="1"/>
  <c r="M46" i="14"/>
  <c r="E56" i="14" s="1"/>
  <c r="H49" i="14"/>
  <c r="J53" i="14" s="1"/>
  <c r="I48" i="14"/>
  <c r="I54" i="14" s="1"/>
  <c r="K48" i="15"/>
  <c r="G54" i="15" s="1"/>
  <c r="E49" i="15"/>
  <c r="M53" i="15" s="1"/>
  <c r="M49" i="15"/>
  <c r="E53" i="15" s="1"/>
  <c r="D48" i="15"/>
  <c r="N54" i="15" s="1"/>
  <c r="L48" i="15"/>
  <c r="F54" i="15" s="1"/>
  <c r="G49" i="15"/>
  <c r="K53" i="15" s="1"/>
  <c r="F49" i="15"/>
  <c r="L53" i="15" s="1"/>
  <c r="N49" i="15"/>
  <c r="D53" i="15" s="1"/>
  <c r="H49" i="15"/>
  <c r="J53" i="15" s="1"/>
  <c r="I48" i="15"/>
  <c r="I54" i="15" s="1"/>
  <c r="J48" i="15"/>
  <c r="H54" i="15" s="1"/>
  <c r="I49" i="15"/>
  <c r="I53" i="15" s="1"/>
  <c r="E46" i="15"/>
  <c r="M56" i="15" s="1"/>
  <c r="M46" i="15"/>
  <c r="E56" i="15" s="1"/>
  <c r="E48" i="15"/>
  <c r="M54" i="15" s="1"/>
  <c r="F46" i="15"/>
  <c r="L56" i="15" s="1"/>
  <c r="N46" i="15"/>
  <c r="D56" i="15" s="1"/>
  <c r="J47" i="15"/>
  <c r="H55" i="15" s="1"/>
  <c r="F48" i="15"/>
  <c r="L54" i="15" s="1"/>
  <c r="N48" i="15"/>
  <c r="D54" i="15" s="1"/>
  <c r="J49" i="15"/>
  <c r="H53" i="15" s="1"/>
  <c r="I47" i="15"/>
  <c r="I55" i="15" s="1"/>
  <c r="G46" i="15"/>
  <c r="K56" i="15" s="1"/>
  <c r="K47" i="15"/>
  <c r="G55" i="15" s="1"/>
  <c r="G48" i="15"/>
  <c r="K54" i="15" s="1"/>
  <c r="K49" i="15"/>
  <c r="G53" i="15" s="1"/>
  <c r="H46" i="15"/>
  <c r="J56" i="15" s="1"/>
  <c r="D47" i="15"/>
  <c r="N55" i="15" s="1"/>
  <c r="L47" i="15"/>
  <c r="F55" i="15" s="1"/>
  <c r="H48" i="15"/>
  <c r="J54" i="15" s="1"/>
  <c r="D49" i="15"/>
  <c r="N53" i="15" s="1"/>
  <c r="L49" i="15"/>
  <c r="F53" i="15" s="1"/>
  <c r="I46" i="15"/>
  <c r="I56" i="15" s="1"/>
  <c r="E47" i="15"/>
  <c r="M55" i="15" s="1"/>
  <c r="M47" i="15"/>
  <c r="E55" i="15" s="1"/>
  <c r="M48" i="15"/>
  <c r="E54" i="15" s="1"/>
  <c r="J46" i="15"/>
  <c r="H56" i="15" s="1"/>
  <c r="F47" i="15"/>
  <c r="L55" i="15" s="1"/>
  <c r="N47" i="15"/>
  <c r="D55" i="15" s="1"/>
  <c r="K46" i="15"/>
  <c r="G56" i="15" s="1"/>
  <c r="G47" i="15"/>
  <c r="K55" i="15" s="1"/>
  <c r="D46" i="15"/>
  <c r="N56" i="15" s="1"/>
  <c r="L46" i="15"/>
  <c r="F56" i="15" s="1"/>
  <c r="H47" i="15"/>
  <c r="J55" i="15" s="1"/>
  <c r="E48" i="14"/>
  <c r="M54" i="14" s="1"/>
  <c r="F46" i="14"/>
  <c r="L56" i="14" s="1"/>
  <c r="N46" i="14"/>
  <c r="D56" i="14" s="1"/>
  <c r="J47" i="14"/>
  <c r="H55" i="14" s="1"/>
  <c r="F48" i="14"/>
  <c r="L54" i="14" s="1"/>
  <c r="N48" i="14"/>
  <c r="D54" i="14" s="1"/>
  <c r="J49" i="14"/>
  <c r="H53" i="14" s="1"/>
  <c r="I49" i="14"/>
  <c r="I53" i="14" s="1"/>
  <c r="G46" i="14"/>
  <c r="K56" i="14" s="1"/>
  <c r="K47" i="14"/>
  <c r="G55" i="14" s="1"/>
  <c r="G48" i="14"/>
  <c r="K54" i="14" s="1"/>
  <c r="K49" i="14"/>
  <c r="G53" i="14" s="1"/>
  <c r="M48" i="14"/>
  <c r="E54" i="14" s="1"/>
  <c r="H46" i="14"/>
  <c r="J56" i="14" s="1"/>
  <c r="D47" i="14"/>
  <c r="N55" i="14" s="1"/>
  <c r="L47" i="14"/>
  <c r="F55" i="14" s="1"/>
  <c r="H48" i="14"/>
  <c r="J54" i="14" s="1"/>
  <c r="D49" i="14"/>
  <c r="N53" i="14" s="1"/>
  <c r="L49" i="14"/>
  <c r="F53" i="14" s="1"/>
  <c r="I46" i="14"/>
  <c r="I56" i="14" s="1"/>
  <c r="E47" i="14"/>
  <c r="M55" i="14" s="1"/>
  <c r="M47" i="14"/>
  <c r="E55" i="14" s="1"/>
  <c r="J46" i="14"/>
  <c r="H56" i="14" s="1"/>
  <c r="F47" i="14"/>
  <c r="L55" i="14" s="1"/>
  <c r="N47" i="14"/>
  <c r="D55" i="14" s="1"/>
  <c r="K46" i="14"/>
  <c r="G56" i="14" s="1"/>
  <c r="G47" i="14"/>
  <c r="K55" i="14" s="1"/>
  <c r="D46" i="14"/>
  <c r="N56" i="14" s="1"/>
  <c r="L46" i="14"/>
  <c r="F56" i="14" s="1"/>
  <c r="H47" i="14"/>
  <c r="J55" i="14" s="1"/>
  <c r="E45" i="14" l="1"/>
  <c r="G45" i="14"/>
  <c r="P44" i="14" s="1"/>
  <c r="N45" i="14"/>
  <c r="N59" i="14" s="1"/>
  <c r="K45" i="15"/>
  <c r="H45" i="15"/>
  <c r="H59" i="15" s="1"/>
  <c r="E45" i="15"/>
  <c r="E59" i="15" s="1"/>
  <c r="F45" i="15"/>
  <c r="F59" i="15" s="1"/>
  <c r="N45" i="15"/>
  <c r="I45" i="15"/>
  <c r="D45" i="15"/>
  <c r="L45" i="15"/>
  <c r="G45" i="15"/>
  <c r="J45" i="15"/>
  <c r="M45" i="15"/>
  <c r="I45" i="14"/>
  <c r="D45" i="14"/>
  <c r="D59" i="14" s="1"/>
  <c r="H45" i="14"/>
  <c r="F45" i="14"/>
  <c r="G59" i="14"/>
  <c r="H10" i="13" s="1"/>
  <c r="M45" i="14"/>
  <c r="K45" i="14"/>
  <c r="J45" i="14"/>
  <c r="E59" i="14"/>
  <c r="F10" i="13" s="1"/>
  <c r="AF9" i="14"/>
  <c r="P42" i="14"/>
  <c r="L45" i="14"/>
  <c r="AF13" i="14" l="1"/>
  <c r="P51" i="14"/>
  <c r="AF27" i="14"/>
  <c r="AF15" i="15"/>
  <c r="P45" i="15"/>
  <c r="AF11" i="15"/>
  <c r="P43" i="15"/>
  <c r="P42" i="15"/>
  <c r="AF9" i="15"/>
  <c r="AF21" i="15"/>
  <c r="K59" i="15"/>
  <c r="P48" i="15"/>
  <c r="AF19" i="15"/>
  <c r="P47" i="15"/>
  <c r="J59" i="15"/>
  <c r="P49" i="15"/>
  <c r="L59" i="15"/>
  <c r="AF23" i="15"/>
  <c r="P41" i="15"/>
  <c r="D59" i="15"/>
  <c r="AF7" i="15"/>
  <c r="P50" i="15"/>
  <c r="M59" i="15"/>
  <c r="AF25" i="15"/>
  <c r="G59" i="15"/>
  <c r="P44" i="15"/>
  <c r="AF13" i="15"/>
  <c r="AF17" i="15"/>
  <c r="I59" i="15"/>
  <c r="P46" i="15"/>
  <c r="N59" i="15"/>
  <c r="P51" i="15"/>
  <c r="AF27" i="15"/>
  <c r="AF17" i="14"/>
  <c r="I59" i="14"/>
  <c r="J10" i="13" s="1"/>
  <c r="P46" i="14"/>
  <c r="P49" i="14"/>
  <c r="L59" i="14"/>
  <c r="M10" i="13" s="1"/>
  <c r="AF23" i="14"/>
  <c r="F59" i="14"/>
  <c r="G10" i="13" s="1"/>
  <c r="P43" i="14"/>
  <c r="AF11" i="14"/>
  <c r="AF21" i="14"/>
  <c r="K59" i="14"/>
  <c r="L10" i="13" s="1"/>
  <c r="P48" i="14"/>
  <c r="P45" i="14"/>
  <c r="H59" i="14"/>
  <c r="I10" i="13" s="1"/>
  <c r="AF15" i="14"/>
  <c r="AF19" i="14"/>
  <c r="P47" i="14"/>
  <c r="J59" i="14"/>
  <c r="K10" i="13" s="1"/>
  <c r="P50" i="14"/>
  <c r="M59" i="14"/>
  <c r="N10" i="13" s="1"/>
  <c r="AF25" i="14"/>
</calcChain>
</file>

<file path=xl/sharedStrings.xml><?xml version="1.0" encoding="utf-8"?>
<sst xmlns="http://schemas.openxmlformats.org/spreadsheetml/2006/main" count="341" uniqueCount="160">
  <si>
    <t>項目1</t>
    <rPh sb="0" eb="2">
      <t>コウモク</t>
    </rPh>
    <phoneticPr fontId="1"/>
  </si>
  <si>
    <t>項目2</t>
    <rPh sb="0" eb="2">
      <t>コウモク</t>
    </rPh>
    <phoneticPr fontId="1"/>
  </si>
  <si>
    <t>項目3</t>
    <rPh sb="0" eb="2">
      <t>コウモク</t>
    </rPh>
    <phoneticPr fontId="1"/>
  </si>
  <si>
    <t>項目4</t>
    <rPh sb="0" eb="2">
      <t>コウモク</t>
    </rPh>
    <phoneticPr fontId="1"/>
  </si>
  <si>
    <t>項目5</t>
    <rPh sb="0" eb="2">
      <t>コウモク</t>
    </rPh>
    <phoneticPr fontId="1"/>
  </si>
  <si>
    <t>項目6</t>
    <rPh sb="0" eb="2">
      <t>コウモク</t>
    </rPh>
    <phoneticPr fontId="1"/>
  </si>
  <si>
    <t>項目7</t>
    <rPh sb="0" eb="2">
      <t>コウモク</t>
    </rPh>
    <phoneticPr fontId="1"/>
  </si>
  <si>
    <t>平均</t>
    <rPh sb="0" eb="2">
      <t>ヘイキン</t>
    </rPh>
    <phoneticPr fontId="1"/>
  </si>
  <si>
    <t>1の回答数</t>
    <rPh sb="2" eb="4">
      <t>カイトウ</t>
    </rPh>
    <rPh sb="4" eb="5">
      <t>カズ</t>
    </rPh>
    <phoneticPr fontId="1"/>
  </si>
  <si>
    <t>2の回答数</t>
    <rPh sb="2" eb="4">
      <t>カイトウ</t>
    </rPh>
    <rPh sb="4" eb="5">
      <t>カズ</t>
    </rPh>
    <phoneticPr fontId="1"/>
  </si>
  <si>
    <t>3の回答数</t>
    <rPh sb="2" eb="4">
      <t>カイトウ</t>
    </rPh>
    <rPh sb="4" eb="5">
      <t>カズ</t>
    </rPh>
    <phoneticPr fontId="1"/>
  </si>
  <si>
    <t>4の回答数</t>
    <rPh sb="2" eb="4">
      <t>カイトウ</t>
    </rPh>
    <rPh sb="4" eb="5">
      <t>カズ</t>
    </rPh>
    <phoneticPr fontId="1"/>
  </si>
  <si>
    <t>教師01</t>
    <rPh sb="0" eb="2">
      <t>キョウシ</t>
    </rPh>
    <phoneticPr fontId="1"/>
  </si>
  <si>
    <t>教師02</t>
    <rPh sb="0" eb="2">
      <t>キョウシ</t>
    </rPh>
    <phoneticPr fontId="1"/>
  </si>
  <si>
    <t>教師03</t>
    <rPh sb="0" eb="2">
      <t>キョウシ</t>
    </rPh>
    <phoneticPr fontId="1"/>
  </si>
  <si>
    <t>教師04</t>
    <rPh sb="0" eb="2">
      <t>キョウシ</t>
    </rPh>
    <phoneticPr fontId="1"/>
  </si>
  <si>
    <t>教師05</t>
    <rPh sb="0" eb="2">
      <t>キョウシ</t>
    </rPh>
    <phoneticPr fontId="1"/>
  </si>
  <si>
    <t>教師06</t>
    <rPh sb="0" eb="2">
      <t>キョウシ</t>
    </rPh>
    <phoneticPr fontId="1"/>
  </si>
  <si>
    <t>教師07</t>
    <rPh sb="0" eb="2">
      <t>キョウシ</t>
    </rPh>
    <phoneticPr fontId="1"/>
  </si>
  <si>
    <t>教師08</t>
    <rPh sb="0" eb="2">
      <t>キョウシ</t>
    </rPh>
    <phoneticPr fontId="1"/>
  </si>
  <si>
    <t>教師09</t>
    <rPh sb="0" eb="2">
      <t>キョウシ</t>
    </rPh>
    <phoneticPr fontId="1"/>
  </si>
  <si>
    <t>教師10</t>
    <rPh sb="0" eb="2">
      <t>キョウシ</t>
    </rPh>
    <phoneticPr fontId="1"/>
  </si>
  <si>
    <t>教師11</t>
    <rPh sb="0" eb="2">
      <t>キョウシ</t>
    </rPh>
    <phoneticPr fontId="1"/>
  </si>
  <si>
    <t>教師12</t>
    <rPh sb="0" eb="2">
      <t>キョウシ</t>
    </rPh>
    <phoneticPr fontId="1"/>
  </si>
  <si>
    <t>教師13</t>
    <rPh sb="0" eb="2">
      <t>キョウシ</t>
    </rPh>
    <phoneticPr fontId="1"/>
  </si>
  <si>
    <t>教師14</t>
    <rPh sb="0" eb="2">
      <t>キョウシ</t>
    </rPh>
    <phoneticPr fontId="1"/>
  </si>
  <si>
    <t>教師15</t>
    <rPh sb="0" eb="2">
      <t>キョウシ</t>
    </rPh>
    <phoneticPr fontId="1"/>
  </si>
  <si>
    <t>教師16</t>
    <rPh sb="0" eb="2">
      <t>キョウシ</t>
    </rPh>
    <phoneticPr fontId="1"/>
  </si>
  <si>
    <t>教師17</t>
    <rPh sb="0" eb="2">
      <t>キョウシ</t>
    </rPh>
    <phoneticPr fontId="1"/>
  </si>
  <si>
    <t>教師18</t>
    <rPh sb="0" eb="2">
      <t>キョウシ</t>
    </rPh>
    <phoneticPr fontId="1"/>
  </si>
  <si>
    <t>教師19</t>
    <rPh sb="0" eb="2">
      <t>キョウシ</t>
    </rPh>
    <phoneticPr fontId="1"/>
  </si>
  <si>
    <t>教師20</t>
    <rPh sb="0" eb="2">
      <t>キョウシ</t>
    </rPh>
    <phoneticPr fontId="1"/>
  </si>
  <si>
    <t>教師21</t>
    <rPh sb="0" eb="2">
      <t>キョウシ</t>
    </rPh>
    <phoneticPr fontId="1"/>
  </si>
  <si>
    <t>教師22</t>
    <rPh sb="0" eb="2">
      <t>キョウシ</t>
    </rPh>
    <phoneticPr fontId="1"/>
  </si>
  <si>
    <t>教師23</t>
    <rPh sb="0" eb="2">
      <t>キョウシ</t>
    </rPh>
    <phoneticPr fontId="1"/>
  </si>
  <si>
    <t>教師24</t>
    <rPh sb="0" eb="2">
      <t>キョウシ</t>
    </rPh>
    <phoneticPr fontId="1"/>
  </si>
  <si>
    <t>教師25</t>
    <rPh sb="0" eb="2">
      <t>キョウシ</t>
    </rPh>
    <phoneticPr fontId="1"/>
  </si>
  <si>
    <t>教師26</t>
    <rPh sb="0" eb="2">
      <t>キョウシ</t>
    </rPh>
    <phoneticPr fontId="1"/>
  </si>
  <si>
    <t>教師27</t>
    <rPh sb="0" eb="2">
      <t>キョウシ</t>
    </rPh>
    <phoneticPr fontId="1"/>
  </si>
  <si>
    <t>教師28</t>
    <rPh sb="0" eb="2">
      <t>キョウシ</t>
    </rPh>
    <phoneticPr fontId="1"/>
  </si>
  <si>
    <t>教師29</t>
    <rPh sb="0" eb="2">
      <t>キョウシ</t>
    </rPh>
    <phoneticPr fontId="1"/>
  </si>
  <si>
    <t>教師30</t>
    <rPh sb="0" eb="2">
      <t>キョウシ</t>
    </rPh>
    <phoneticPr fontId="1"/>
  </si>
  <si>
    <t>教師31</t>
    <rPh sb="0" eb="2">
      <t>キョウシ</t>
    </rPh>
    <phoneticPr fontId="1"/>
  </si>
  <si>
    <t>教師32</t>
    <rPh sb="0" eb="2">
      <t>キョウシ</t>
    </rPh>
    <phoneticPr fontId="1"/>
  </si>
  <si>
    <t>教師33</t>
    <rPh sb="0" eb="2">
      <t>キョウシ</t>
    </rPh>
    <phoneticPr fontId="1"/>
  </si>
  <si>
    <t>教師34</t>
    <rPh sb="0" eb="2">
      <t>キョウシ</t>
    </rPh>
    <phoneticPr fontId="1"/>
  </si>
  <si>
    <t>教師35</t>
    <rPh sb="0" eb="2">
      <t>キョウシ</t>
    </rPh>
    <phoneticPr fontId="1"/>
  </si>
  <si>
    <t>教師36</t>
    <rPh sb="0" eb="2">
      <t>キョウシ</t>
    </rPh>
    <phoneticPr fontId="1"/>
  </si>
  <si>
    <t>教師37</t>
    <rPh sb="0" eb="2">
      <t>キョウシ</t>
    </rPh>
    <phoneticPr fontId="1"/>
  </si>
  <si>
    <t>教師38</t>
    <rPh sb="0" eb="2">
      <t>キョウシ</t>
    </rPh>
    <phoneticPr fontId="1"/>
  </si>
  <si>
    <t>教師39</t>
    <rPh sb="0" eb="2">
      <t>キョウシ</t>
    </rPh>
    <phoneticPr fontId="1"/>
  </si>
  <si>
    <t>教師40</t>
    <rPh sb="0" eb="2">
      <t>キョウシ</t>
    </rPh>
    <phoneticPr fontId="1"/>
  </si>
  <si>
    <t>項目8</t>
    <rPh sb="0" eb="2">
      <t>コウモク</t>
    </rPh>
    <phoneticPr fontId="1"/>
  </si>
  <si>
    <t>項目9</t>
    <rPh sb="0" eb="2">
      <t>コウモク</t>
    </rPh>
    <phoneticPr fontId="1"/>
  </si>
  <si>
    <t>項目10</t>
    <rPh sb="0" eb="2">
      <t>コウモク</t>
    </rPh>
    <phoneticPr fontId="1"/>
  </si>
  <si>
    <t>項目11</t>
    <rPh sb="0" eb="2">
      <t>コウモク</t>
    </rPh>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</si>
  <si>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</si>
  <si>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</si>
  <si>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</si>
  <si>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</si>
  <si>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</si>
  <si>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</si>
  <si>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</si>
  <si>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</si>
  <si>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</si>
  <si>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</si>
  <si>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</si>
  <si>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項目⑩</t>
    <rPh sb="0" eb="2">
      <t>コウモク</t>
    </rPh>
    <phoneticPr fontId="1"/>
  </si>
  <si>
    <t>項目⑨</t>
    <rPh sb="0" eb="2">
      <t>コウモク</t>
    </rPh>
    <phoneticPr fontId="1"/>
  </si>
  <si>
    <t>項目⑧</t>
    <rPh sb="0" eb="2">
      <t>コウモク</t>
    </rPh>
    <phoneticPr fontId="1"/>
  </si>
  <si>
    <t>項目⑦</t>
    <rPh sb="0" eb="2">
      <t>コウモク</t>
    </rPh>
    <phoneticPr fontId="1"/>
  </si>
  <si>
    <t>項目⑥</t>
    <rPh sb="0" eb="2">
      <t>コウモク</t>
    </rPh>
    <phoneticPr fontId="1"/>
  </si>
  <si>
    <t>項目⑤</t>
    <rPh sb="0" eb="2">
      <t>コウモク</t>
    </rPh>
    <phoneticPr fontId="1"/>
  </si>
  <si>
    <t>項目④</t>
    <rPh sb="0" eb="2">
      <t>コウモク</t>
    </rPh>
    <phoneticPr fontId="1"/>
  </si>
  <si>
    <t>項目③</t>
    <rPh sb="0" eb="2">
      <t>コウモク</t>
    </rPh>
    <phoneticPr fontId="1"/>
  </si>
  <si>
    <t>項目②</t>
    <rPh sb="0" eb="2">
      <t>コウモク</t>
    </rPh>
    <phoneticPr fontId="1"/>
  </si>
  <si>
    <t>項目①</t>
    <rPh sb="0" eb="2">
      <t>コウモク</t>
    </rPh>
    <phoneticPr fontId="1"/>
  </si>
  <si>
    <t>項目</t>
    <rPh sb="0" eb="2">
      <t>コウモク</t>
    </rPh>
    <phoneticPr fontId="1"/>
  </si>
  <si>
    <t>項目⑪</t>
    <rPh sb="0" eb="2">
      <t>コウモク</t>
    </rPh>
    <phoneticPr fontId="1"/>
  </si>
  <si>
    <t>評価を入力（連続入力）</t>
    <rPh sb="0" eb="2">
      <t>ヒョウカ</t>
    </rPh>
    <rPh sb="3" eb="5">
      <t>ニュウリョク</t>
    </rPh>
    <rPh sb="6" eb="8">
      <t>レンゾク</t>
    </rPh>
    <rPh sb="8" eb="10">
      <t>ニュウリョク</t>
    </rPh>
    <phoneticPr fontId="1"/>
  </si>
  <si>
    <t>学力向上推進拠点校：○○立○○中学校</t>
    <phoneticPr fontId="1"/>
  </si>
  <si>
    <t>D</t>
  </si>
  <si>
    <t>E</t>
  </si>
  <si>
    <t>F</t>
  </si>
  <si>
    <t>G</t>
  </si>
  <si>
    <t>H</t>
  </si>
  <si>
    <t>I</t>
  </si>
  <si>
    <t>J</t>
  </si>
  <si>
    <t>K</t>
  </si>
  <si>
    <t>L</t>
  </si>
  <si>
    <t>M</t>
  </si>
  <si>
    <t>N</t>
  </si>
  <si>
    <t>教師</t>
    <rPh sb="0" eb="2">
      <t>キョウシ</t>
    </rPh>
    <phoneticPr fontId="1"/>
  </si>
  <si>
    <t>生徒</t>
    <rPh sb="0" eb="2">
      <t>セイト</t>
    </rPh>
    <phoneticPr fontId="1"/>
  </si>
  <si>
    <t>⑪</t>
    <phoneticPr fontId="1"/>
  </si>
  <si>
    <t>⑩</t>
    <phoneticPr fontId="1"/>
  </si>
  <si>
    <t>⑨</t>
    <phoneticPr fontId="1"/>
  </si>
  <si>
    <t>①</t>
    <phoneticPr fontId="1"/>
  </si>
  <si>
    <t>②</t>
    <phoneticPr fontId="1"/>
  </si>
  <si>
    <t>③</t>
    <phoneticPr fontId="1"/>
  </si>
  <si>
    <t>④</t>
    <phoneticPr fontId="1"/>
  </si>
  <si>
    <t>⑤</t>
    <phoneticPr fontId="1"/>
  </si>
  <si>
    <t>⑥</t>
    <phoneticPr fontId="1"/>
  </si>
  <si>
    <t>⑦</t>
    <phoneticPr fontId="1"/>
  </si>
  <si>
    <t>⑧</t>
    <phoneticPr fontId="1"/>
  </si>
  <si>
    <t>33333333333</t>
    <phoneticPr fontId="1"/>
  </si>
  <si>
    <t>32432044233</t>
    <phoneticPr fontId="1"/>
  </si>
  <si>
    <t>20202034323</t>
    <phoneticPr fontId="1"/>
  </si>
  <si>
    <t>123412345231</t>
    <phoneticPr fontId="1"/>
  </si>
  <si>
    <t>1111111</t>
    <phoneticPr fontId="1"/>
  </si>
  <si>
    <t>教師による授業チェックリスト集計結果</t>
    <rPh sb="0" eb="2">
      <t>キョウシ</t>
    </rPh>
    <rPh sb="5" eb="7">
      <t>ジュギョウ</t>
    </rPh>
    <rPh sb="14" eb="16">
      <t>シュウケイ</t>
    </rPh>
    <rPh sb="16" eb="18">
      <t>ケッカ</t>
    </rPh>
    <phoneticPr fontId="1"/>
  </si>
  <si>
    <t>生徒による授業チェックリスト集計結果</t>
    <rPh sb="0" eb="2">
      <t>セイト</t>
    </rPh>
    <rPh sb="5" eb="7">
      <t>ジュギョウ</t>
    </rPh>
    <rPh sb="14" eb="16">
      <t>シュウケイ</t>
    </rPh>
    <rPh sb="16" eb="18">
      <t>ケッカ</t>
    </rPh>
    <phoneticPr fontId="1"/>
  </si>
  <si>
    <t>22222222222</t>
    <phoneticPr fontId="1"/>
  </si>
  <si>
    <t>21212121212</t>
    <phoneticPr fontId="1"/>
  </si>
  <si>
    <t>32323232323</t>
    <phoneticPr fontId="1"/>
  </si>
  <si>
    <t>33333333533</t>
    <phoneticPr fontId="1"/>
  </si>
  <si>
    <t>＜チェック項目（教師用）の内容＞
①　課題意識を喚起するための工夫　　
②　課題解決に向けた見通しをもたせ，意欲を高めるための工夫（「めあて」の設定）
③　課題に粘り強く取り組み，自己調整しながら自力解決するための工夫　　
④　生徒同士が相互に関わり合い，考えを広げ深めるための工夫
⑤　生徒自身に課題解決の達成感を実感させるための工夫（「めあて」の【内容】に対応した「まとめ」の設定）
⑥　生徒自身に学びの変容を自覚させるための工夫（「振り返り」を、生徒自身の言葉で記述）
⑦　学習内容を確実に定着させ，次時の学習意欲を喚起するための工夫　　
⑧　コンピューターや情報通信ネットワークを活用した学習　　⑨　学習過程を踏まえた構造化された板書及びノート指導　
⑩　教科間で基本的な学習過程を統一（1単位時間の授業の型）
⑪　指導と評価の一体化のための学習評価の工夫，及び課題が見られる生徒への支援の見通し</t>
    <rPh sb="8" eb="11">
      <t>キョウシヨウ</t>
    </rPh>
    <rPh sb="383" eb="384">
      <t>オヨ</t>
    </rPh>
    <phoneticPr fontId="1"/>
  </si>
  <si>
    <t>教師と生徒による授業評価</t>
    <phoneticPr fontId="1"/>
  </si>
  <si>
    <t>生徒01</t>
    <phoneticPr fontId="1"/>
  </si>
  <si>
    <t>生徒02</t>
    <phoneticPr fontId="1"/>
  </si>
  <si>
    <t>生徒03</t>
    <phoneticPr fontId="1"/>
  </si>
  <si>
    <t>生徒04</t>
    <phoneticPr fontId="1"/>
  </si>
  <si>
    <t>生徒05</t>
    <phoneticPr fontId="1"/>
  </si>
  <si>
    <t>生徒06</t>
    <phoneticPr fontId="1"/>
  </si>
  <si>
    <t>生徒07</t>
    <phoneticPr fontId="1"/>
  </si>
  <si>
    <t>生徒08</t>
    <phoneticPr fontId="1"/>
  </si>
  <si>
    <t>生徒09</t>
    <phoneticPr fontId="1"/>
  </si>
  <si>
    <t>生徒10</t>
    <phoneticPr fontId="1"/>
  </si>
  <si>
    <t>生徒11</t>
    <phoneticPr fontId="1"/>
  </si>
  <si>
    <t>生徒12</t>
    <phoneticPr fontId="1"/>
  </si>
  <si>
    <t>生徒13</t>
    <phoneticPr fontId="1"/>
  </si>
  <si>
    <t>生徒14</t>
    <phoneticPr fontId="1"/>
  </si>
  <si>
    <t>生徒15</t>
    <phoneticPr fontId="1"/>
  </si>
  <si>
    <t>生徒16</t>
    <phoneticPr fontId="1"/>
  </si>
  <si>
    <t>生徒17</t>
    <phoneticPr fontId="1"/>
  </si>
  <si>
    <t>生徒18</t>
    <phoneticPr fontId="1"/>
  </si>
  <si>
    <t>生徒19</t>
    <phoneticPr fontId="1"/>
  </si>
  <si>
    <t>生徒20</t>
    <phoneticPr fontId="1"/>
  </si>
  <si>
    <t>生徒21</t>
    <phoneticPr fontId="1"/>
  </si>
  <si>
    <t>生徒22</t>
    <phoneticPr fontId="1"/>
  </si>
  <si>
    <t>生徒23</t>
    <phoneticPr fontId="1"/>
  </si>
  <si>
    <t>生徒24</t>
    <phoneticPr fontId="1"/>
  </si>
  <si>
    <t>生徒25</t>
    <phoneticPr fontId="1"/>
  </si>
  <si>
    <t>生徒26</t>
    <phoneticPr fontId="1"/>
  </si>
  <si>
    <t>生徒27</t>
    <phoneticPr fontId="1"/>
  </si>
  <si>
    <t>生徒28</t>
    <phoneticPr fontId="1"/>
  </si>
  <si>
    <t>生徒29</t>
    <phoneticPr fontId="1"/>
  </si>
  <si>
    <t>生徒30</t>
    <phoneticPr fontId="1"/>
  </si>
  <si>
    <t>生徒31</t>
    <phoneticPr fontId="1"/>
  </si>
  <si>
    <t>生徒32</t>
    <phoneticPr fontId="1"/>
  </si>
  <si>
    <t>生徒33</t>
    <phoneticPr fontId="1"/>
  </si>
  <si>
    <t>生徒34</t>
    <phoneticPr fontId="1"/>
  </si>
  <si>
    <t>生徒35</t>
    <phoneticPr fontId="1"/>
  </si>
  <si>
    <t>生徒36</t>
    <phoneticPr fontId="1"/>
  </si>
  <si>
    <t>生徒37</t>
    <phoneticPr fontId="1"/>
  </si>
  <si>
    <t>生徒38</t>
    <phoneticPr fontId="1"/>
  </si>
  <si>
    <t>生徒39</t>
    <phoneticPr fontId="1"/>
  </si>
  <si>
    <t>生徒40</t>
    <phoneticPr fontId="1"/>
  </si>
  <si>
    <t>令和４年○月○日（）</t>
    <phoneticPr fontId="1"/>
  </si>
  <si>
    <t>令和４年○月○日（）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</si>
</sst>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Red]\(0\)"/>
  </numFmts>
  <fonts count="1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36"/>
      <color theme="1"/>
      <name val="游ゴシック"/>
      <family val="3"/>
      <charset val="128"/>
      <scheme val="minor"/>
    </font>
    <font>
      <sz val="2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6"/>
      <color theme="1"/>
      <name val="游ゴシック"/>
      <family val="3"/>
      <charset val="128"/>
      <scheme val="minor"/>
    </font>
    <font>
      <b/>
      <sz val="14"/>
      <color rgb="FF000099"/>
      <name val="游ゴシック"/>
      <family val="3"/>
      <charset val="128"/>
      <scheme val="minor"/>
    </font>
    <font>
      <b/>
      <sz val="14"/>
      <color rgb="FFFF0000"/>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rgb="FF000099"/>
      <name val="游ゴシック"/>
      <family val="3"/>
      <charset val="128"/>
      <scheme val="minor"/>
    </font>
    <font>
      <b/>
      <sz val="20"/>
      <color rgb="FFFF0000"/>
      <name val="游ゴシック"/>
      <family val="3"/>
      <charset val="128"/>
      <scheme val="minor"/>
    </font>
    <font>
      <b/>
      <sz val="16"/>
      <color theme="1"/>
      <name val="游ゴシック"/>
      <family val="3"/>
      <charset val="128"/>
      <scheme val="minor"/>
    </font>
  </fonts>
  <fills count="3">
    <fill>
      <patternFill patternType="none"/>
    </fill>
    <fill>
      <patternFill patternType="gray125"/>
    </fill>
    <fill>
      <patternFill patternType="solid">
        <fgColor rgb="FF0099FF"/>
        <bgColor indexed="64"/>
      </patternFill>
    </fill>
  </fills>
  <borders count="5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04">
    <xf numFmtId="0" fontId="0" fillId="0" borderId="0" xfId="0">
      <alignment vertical="center"/>
    </xf>
    <xf numFmtId="0" fontId="0" fillId="0" borderId="1" xfId="0" applyBorder="1">
      <alignment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0" borderId="3" xfId="0" applyNumberFormat="1" applyBorder="1" applyAlignment="1">
      <alignment horizontal="center" vertical="center"/>
    </xf>
    <xf numFmtId="176"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0" xfId="0" applyNumberForma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177" fontId="0" fillId="0" borderId="2" xfId="0" applyNumberFormat="1" applyBorder="1" applyAlignment="1">
      <alignment horizontal="center" vertical="center" shrinkToFit="1"/>
    </xf>
    <xf numFmtId="0" fontId="2" fillId="0" borderId="2" xfId="0" applyFont="1" applyBorder="1" applyAlignment="1">
      <alignment horizontal="center" vertical="center"/>
    </xf>
    <xf numFmtId="49" fontId="0" fillId="0" borderId="4" xfId="0" applyNumberFormat="1"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2" borderId="0" xfId="0" applyFill="1">
      <alignment vertical="center"/>
    </xf>
    <xf numFmtId="0" fontId="0" fillId="2" borderId="10" xfId="0" applyFill="1" applyBorder="1" applyAlignment="1">
      <alignment horizontal="center" vertical="center"/>
    </xf>
    <xf numFmtId="0" fontId="0" fillId="2" borderId="31" xfId="0" applyFill="1" applyBorder="1" applyAlignment="1">
      <alignment horizontal="center" vertical="center"/>
    </xf>
    <xf numFmtId="0" fontId="0" fillId="2" borderId="9" xfId="0" applyFill="1" applyBorder="1" applyAlignment="1">
      <alignment horizontal="right" vertical="center"/>
    </xf>
    <xf numFmtId="0" fontId="0" fillId="2" borderId="9" xfId="0" applyFill="1" applyBorder="1">
      <alignment vertical="center"/>
    </xf>
    <xf numFmtId="2" fontId="0" fillId="2" borderId="0" xfId="0" applyNumberFormat="1" applyFill="1">
      <alignment vertical="center"/>
    </xf>
    <xf numFmtId="0" fontId="3" fillId="2" borderId="0" xfId="0" applyFont="1" applyFill="1" applyAlignment="1">
      <alignment vertical="center" wrapText="1" shrinkToFit="1"/>
    </xf>
    <xf numFmtId="0" fontId="5" fillId="2" borderId="0" xfId="0" applyFont="1" applyFill="1" applyBorder="1" applyAlignment="1">
      <alignment horizontal="right" vertical="center"/>
    </xf>
    <xf numFmtId="0" fontId="0" fillId="2" borderId="0" xfId="0" applyFill="1" applyBorder="1" applyAlignment="1">
      <alignment horizontal="right" vertical="center"/>
    </xf>
    <xf numFmtId="0" fontId="0" fillId="2" borderId="0" xfId="0" applyFill="1" applyAlignment="1">
      <alignment horizontal="right" vertical="center"/>
    </xf>
    <xf numFmtId="0" fontId="6" fillId="2" borderId="9" xfId="0" applyFont="1" applyFill="1" applyBorder="1" applyAlignment="1">
      <alignment vertical="center" wrapText="1" shrinkToFit="1"/>
    </xf>
    <xf numFmtId="2" fontId="5" fillId="2" borderId="9" xfId="0" applyNumberFormat="1" applyFont="1" applyFill="1" applyBorder="1" applyAlignment="1">
      <alignment horizontal="right" vertical="center"/>
    </xf>
    <xf numFmtId="0" fontId="5" fillId="2" borderId="9" xfId="0" applyFont="1" applyFill="1" applyBorder="1" applyAlignment="1">
      <alignment horizontal="right" vertical="center"/>
    </xf>
    <xf numFmtId="0" fontId="5" fillId="2" borderId="31" xfId="0" applyFont="1" applyFill="1" applyBorder="1" applyAlignment="1">
      <alignment vertical="top"/>
    </xf>
    <xf numFmtId="0" fontId="3" fillId="2" borderId="0" xfId="0" applyFont="1" applyFill="1" applyAlignment="1">
      <alignment horizontal="center" vertical="center" wrapText="1" shrinkToFit="1"/>
    </xf>
    <xf numFmtId="0" fontId="0" fillId="2" borderId="37" xfId="0" applyFill="1" applyBorder="1" applyAlignment="1">
      <alignment horizontal="right" vertical="center"/>
    </xf>
    <xf numFmtId="2" fontId="0" fillId="2" borderId="10" xfId="0" applyNumberFormat="1" applyFill="1" applyBorder="1" applyAlignment="1">
      <alignment horizontal="right" vertical="center"/>
    </xf>
    <xf numFmtId="2" fontId="5" fillId="2" borderId="10" xfId="0" applyNumberFormat="1" applyFont="1" applyFill="1" applyBorder="1" applyAlignment="1">
      <alignment horizontal="right" vertical="center"/>
    </xf>
    <xf numFmtId="2" fontId="0" fillId="2" borderId="9" xfId="0" applyNumberFormat="1" applyFill="1" applyBorder="1" applyAlignment="1">
      <alignment horizontal="right" vertical="center"/>
    </xf>
    <xf numFmtId="0" fontId="0" fillId="2" borderId="0" xfId="0" applyFill="1" applyBorder="1">
      <alignment vertical="center"/>
    </xf>
    <xf numFmtId="0" fontId="9" fillId="0" borderId="2" xfId="0" applyFont="1" applyBorder="1" applyAlignment="1">
      <alignment horizontal="center" vertical="center"/>
    </xf>
    <xf numFmtId="0" fontId="8" fillId="0" borderId="2" xfId="0" applyFont="1" applyBorder="1" applyAlignment="1">
      <alignment horizontal="center" vertical="center"/>
    </xf>
    <xf numFmtId="0" fontId="3" fillId="0" borderId="0" xfId="0" applyFont="1" applyAlignment="1">
      <alignment horizontal="center" vertical="center" wrapText="1" shrinkToFit="1"/>
    </xf>
    <xf numFmtId="0" fontId="0" fillId="0" borderId="0" xfId="0" applyAlignment="1">
      <alignment horizontal="right" vertical="center"/>
    </xf>
    <xf numFmtId="0" fontId="4" fillId="0" borderId="0" xfId="0" applyFont="1" applyAlignment="1">
      <alignment horizontal="center" vertical="center"/>
    </xf>
    <xf numFmtId="0" fontId="2" fillId="0" borderId="36"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176" fontId="2" fillId="0" borderId="35"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27"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17" xfId="0" applyNumberFormat="1" applyBorder="1" applyAlignment="1">
      <alignment horizontal="center" vertical="center"/>
    </xf>
    <xf numFmtId="0" fontId="2" fillId="0" borderId="34"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29" xfId="0" applyNumberFormat="1" applyFont="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49" fontId="0" fillId="0" borderId="4" xfId="0" applyNumberFormat="1" applyBorder="1" applyAlignment="1">
      <alignment horizontal="center" vertical="center"/>
    </xf>
    <xf numFmtId="49" fontId="0" fillId="0" borderId="15" xfId="0" applyNumberFormat="1" applyBorder="1" applyAlignment="1">
      <alignment horizontal="center" vertical="center"/>
    </xf>
    <xf numFmtId="49" fontId="0" fillId="0" borderId="7" xfId="0" applyNumberFormat="1" applyBorder="1" applyAlignment="1">
      <alignment horizontal="center" vertical="center"/>
    </xf>
    <xf numFmtId="49" fontId="0" fillId="0" borderId="16" xfId="0" applyNumberFormat="1" applyBorder="1" applyAlignment="1">
      <alignment horizontal="center" vertical="center"/>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0"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6" xfId="0" applyFont="1" applyBorder="1" applyAlignment="1">
      <alignment horizontal="center" vertical="center"/>
    </xf>
    <xf numFmtId="0" fontId="10" fillId="0" borderId="49"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0" xfId="0" applyFont="1" applyBorder="1" applyAlignment="1">
      <alignment horizontal="center" vertical="center"/>
    </xf>
    <xf numFmtId="176" fontId="12" fillId="0" borderId="33" xfId="0" applyNumberFormat="1" applyFont="1" applyBorder="1" applyAlignment="1">
      <alignment horizontal="center" vertical="center"/>
    </xf>
    <xf numFmtId="176" fontId="12" fillId="0" borderId="34" xfId="0" applyNumberFormat="1" applyFont="1" applyBorder="1" applyAlignment="1">
      <alignment horizontal="center" vertical="center"/>
    </xf>
    <xf numFmtId="176" fontId="13" fillId="0" borderId="33" xfId="0" applyNumberFormat="1" applyFont="1" applyBorder="1" applyAlignment="1">
      <alignment horizontal="center" vertical="center"/>
    </xf>
    <xf numFmtId="176" fontId="13" fillId="0" borderId="34" xfId="0" applyNumberFormat="1" applyFont="1" applyBorder="1" applyAlignment="1">
      <alignment horizontal="center" vertical="center"/>
    </xf>
    <xf numFmtId="0" fontId="11" fillId="0" borderId="0" xfId="0" applyFont="1" applyAlignment="1">
      <alignment horizontal="center" wrapText="1"/>
    </xf>
    <xf numFmtId="176" fontId="13" fillId="0" borderId="30" xfId="0" applyNumberFormat="1" applyFont="1" applyBorder="1" applyAlignment="1">
      <alignment horizontal="center" vertical="center"/>
    </xf>
    <xf numFmtId="176" fontId="12" fillId="0" borderId="30" xfId="0" applyNumberFormat="1" applyFont="1" applyBorder="1" applyAlignment="1">
      <alignment horizontal="center" vertical="center"/>
    </xf>
    <xf numFmtId="0" fontId="11" fillId="0" borderId="0" xfId="0" applyFont="1" applyAlignment="1">
      <alignment horizontal="center" vertical="top" wrapText="1"/>
    </xf>
  </cellXfs>
  <cellStyles count="1">
    <cellStyle name="標準" xfId="0" builtinId="0"/>
  </cellStyles>
  <dxfs count="20">
    <dxf>
      <fill>
        <patternFill>
          <bgColor rgb="FFFF0000"/>
        </patternFill>
      </fill>
    </dxf>
    <dxf>
      <fill>
        <patternFill patternType="none">
          <bgColor auto="1"/>
        </patternFill>
      </fill>
    </dxf>
    <dxf>
      <fill>
        <patternFill>
          <bgColor rgb="FFFF0000"/>
        </patternFill>
      </fill>
    </dxf>
    <dxf>
      <fill>
        <patternFill patternType="none">
          <bgColor auto="1"/>
        </patternFill>
      </fill>
    </dxf>
    <dxf>
      <numFmt numFmtId="178" formatCode="&quot;未&quot;&quot;回&quot;&quot;答&quot;"/>
    </dxf>
    <dxf>
      <numFmt numFmtId="178" formatCode="&quot;未&quot;&quot;回&quot;&quot;答&quot;"/>
    </dxf>
    <dxf>
      <numFmt numFmtId="178" formatCode="&quot;未&quot;&quot;回&quot;&quot;答&quot;"/>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numFmt numFmtId="178" formatCode="&quot;未&quot;&quot;回&quot;&quot;答&quot;"/>
    </dxf>
    <dxf>
      <numFmt numFmtId="178" formatCode="&quot;未&quot;&quot;回&quot;&quot;答&quot;"/>
    </dxf>
    <dxf>
      <numFmt numFmtId="178" formatCode="&quot;未&quot;&quot;回&quot;&quot;答&quot;"/>
    </dxf>
    <dxf>
      <fill>
        <patternFill patternType="none">
          <bgColor auto="1"/>
        </patternFill>
      </fill>
    </dxf>
    <dxf>
      <fill>
        <patternFill>
          <bgColor rgb="FFFF0000"/>
        </patternFill>
      </fill>
    </dxf>
    <dxf>
      <fill>
        <patternFill>
          <bgColor rgb="FFFF0000"/>
        </patternFill>
      </fill>
    </dxf>
  </dxfs>
  <tableStyles count="0" defaultTableStyle="TableStyleMedium2" defaultPivotStyle="PivotStyleLight16"/>
  <colors>
    <mruColors>
      <color rgb="FFFFFF69"/>
      <color rgb="FF75FF75"/>
      <color rgb="FF66CCFF"/>
      <color rgb="FF0099FF"/>
      <color rgb="FFCCFFCC"/>
      <color rgb="FFFFCCFF"/>
      <color rgb="FFFFA3FF"/>
      <color rgb="FF66FFFF"/>
      <color rgb="FF0000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生徒による授業評価!$C$53</c:f>
              <c:strCache>
                <c:ptCount val="1"/>
              </c:strCache>
            </c:strRef>
          </c:tx>
          <c:spPr>
            <a:solidFill>
              <a:srgbClr val="FF0000"/>
            </a:solidFill>
            <a:ln>
              <a:solidFill>
                <a:schemeClr val="tx1"/>
              </a:solidFill>
            </a:ln>
            <a:effectLst/>
          </c:spPr>
          <c:invertIfNegative val="0"/>
          <c:cat>
            <c:strRef>
              <c:f>生徒による授業評価!$D$52:$N$52</c:f>
              <c:strCache>
                <c:ptCount val="11"/>
                <c:pt idx="0">
                  <c:v>項目⑪</c:v>
                </c:pt>
                <c:pt idx="1">
                  <c:v>項目⑩</c:v>
                </c:pt>
                <c:pt idx="2">
                  <c:v>項目⑨</c:v>
                </c:pt>
                <c:pt idx="3">
                  <c:v>項目⑧</c:v>
                </c:pt>
                <c:pt idx="4">
                  <c:v>項目⑦</c:v>
                </c:pt>
                <c:pt idx="5">
                  <c:v>項目⑥</c:v>
                </c:pt>
                <c:pt idx="6">
                  <c:v>項目⑤</c:v>
                </c:pt>
                <c:pt idx="7">
                  <c:v>項目④</c:v>
                </c:pt>
                <c:pt idx="8">
                  <c:v>項目③</c:v>
                </c:pt>
                <c:pt idx="9">
                  <c:v>項目②</c:v>
                </c:pt>
                <c:pt idx="10">
                  <c:v>項目①</c:v>
                </c:pt>
              </c:strCache>
            </c:strRef>
          </c:cat>
          <c:val>
            <c:numRef>
              <c:f>生徒による授業評価!$D$53:$N$53</c:f>
              <c:numCache>
                <c:formatCode>General</c:formatCode>
                <c:ptCount val="11"/>
                <c:pt idx="0">
                  <c:v>0</c:v>
                </c:pt>
                <c:pt idx="1">
                  <c:v>0</c:v>
                </c:pt>
                <c:pt idx="2">
                  <c:v>0</c:v>
                </c:pt>
                <c:pt idx="3">
                  <c:v>3</c:v>
                </c:pt>
                <c:pt idx="4">
                  <c:v>1</c:v>
                </c:pt>
                <c:pt idx="5">
                  <c:v>0</c:v>
                </c:pt>
                <c:pt idx="6">
                  <c:v>0</c:v>
                </c:pt>
                <c:pt idx="7">
                  <c:v>1</c:v>
                </c:pt>
                <c:pt idx="8">
                  <c:v>1</c:v>
                </c:pt>
                <c:pt idx="9">
                  <c:v>0</c:v>
                </c:pt>
                <c:pt idx="10">
                  <c:v>0</c:v>
                </c:pt>
              </c:numCache>
            </c:numRef>
          </c:val>
          <c:extLst xmlns:c16r2="http://schemas.microsoft.com/office/drawing/2015/06/chart">
            <c:ext xmlns:c16="http://schemas.microsoft.com/office/drawing/2014/chart" uri="{C3380CC4-5D6E-409C-BE32-E72D297353CC}">
              <c16:uniqueId val="{00000000-795A-49F3-80E0-7EDCCAE9E16B}"/>
            </c:ext>
          </c:extLst>
        </c:ser>
        <c:ser>
          <c:idx val="1"/>
          <c:order val="1"/>
          <c:tx>
            <c:strRef>
              <c:f>生徒による授業評価!$C$54</c:f>
              <c:strCache>
                <c:ptCount val="1"/>
              </c:strCache>
            </c:strRef>
          </c:tx>
          <c:spPr>
            <a:solidFill>
              <a:srgbClr val="FFFF00"/>
            </a:solidFill>
            <a:ln>
              <a:solidFill>
                <a:schemeClr val="tx1"/>
              </a:solidFill>
            </a:ln>
            <a:effectLst/>
          </c:spPr>
          <c:invertIfNegative val="0"/>
          <c:cat>
            <c:strRef>
              <c:f>生徒による授業評価!$D$52:$N$52</c:f>
              <c:strCache>
                <c:ptCount val="11"/>
                <c:pt idx="0">
                  <c:v>項目⑪</c:v>
                </c:pt>
                <c:pt idx="1">
                  <c:v>項目⑩</c:v>
                </c:pt>
                <c:pt idx="2">
                  <c:v>項目⑨</c:v>
                </c:pt>
                <c:pt idx="3">
                  <c:v>項目⑧</c:v>
                </c:pt>
                <c:pt idx="4">
                  <c:v>項目⑦</c:v>
                </c:pt>
                <c:pt idx="5">
                  <c:v>項目⑥</c:v>
                </c:pt>
                <c:pt idx="6">
                  <c:v>項目⑤</c:v>
                </c:pt>
                <c:pt idx="7">
                  <c:v>項目④</c:v>
                </c:pt>
                <c:pt idx="8">
                  <c:v>項目③</c:v>
                </c:pt>
                <c:pt idx="9">
                  <c:v>項目②</c:v>
                </c:pt>
                <c:pt idx="10">
                  <c:v>項目①</c:v>
                </c:pt>
              </c:strCache>
            </c:strRef>
          </c:cat>
          <c:val>
            <c:numRef>
              <c:f>生徒による授業評価!$D$54:$N$54</c:f>
              <c:numCache>
                <c:formatCode>General</c:formatCode>
                <c:ptCount val="11"/>
                <c:pt idx="0">
                  <c:v>4</c:v>
                </c:pt>
                <c:pt idx="1">
                  <c:v>2</c:v>
                </c:pt>
                <c:pt idx="2">
                  <c:v>2</c:v>
                </c:pt>
                <c:pt idx="3">
                  <c:v>1</c:v>
                </c:pt>
                <c:pt idx="4">
                  <c:v>3</c:v>
                </c:pt>
                <c:pt idx="5">
                  <c:v>1</c:v>
                </c:pt>
                <c:pt idx="6">
                  <c:v>1</c:v>
                </c:pt>
                <c:pt idx="7">
                  <c:v>2</c:v>
                </c:pt>
                <c:pt idx="8">
                  <c:v>2</c:v>
                </c:pt>
                <c:pt idx="9">
                  <c:v>1</c:v>
                </c:pt>
                <c:pt idx="10">
                  <c:v>2</c:v>
                </c:pt>
              </c:numCache>
            </c:numRef>
          </c:val>
          <c:extLst xmlns:c16r2="http://schemas.microsoft.com/office/drawing/2015/06/chart">
            <c:ext xmlns:c16="http://schemas.microsoft.com/office/drawing/2014/chart" uri="{C3380CC4-5D6E-409C-BE32-E72D297353CC}">
              <c16:uniqueId val="{00000001-795A-49F3-80E0-7EDCCAE9E16B}"/>
            </c:ext>
          </c:extLst>
        </c:ser>
        <c:ser>
          <c:idx val="2"/>
          <c:order val="2"/>
          <c:tx>
            <c:strRef>
              <c:f>生徒による授業評価!$C$55</c:f>
              <c:strCache>
                <c:ptCount val="1"/>
              </c:strCache>
            </c:strRef>
          </c:tx>
          <c:spPr>
            <a:solidFill>
              <a:srgbClr val="00B050"/>
            </a:solidFill>
            <a:ln>
              <a:solidFill>
                <a:schemeClr val="tx1"/>
              </a:solidFill>
            </a:ln>
            <a:effectLst/>
          </c:spPr>
          <c:invertIfNegative val="0"/>
          <c:cat>
            <c:strRef>
              <c:f>生徒による授業評価!$D$52:$N$52</c:f>
              <c:strCache>
                <c:ptCount val="11"/>
                <c:pt idx="0">
                  <c:v>項目⑪</c:v>
                </c:pt>
                <c:pt idx="1">
                  <c:v>項目⑩</c:v>
                </c:pt>
                <c:pt idx="2">
                  <c:v>項目⑨</c:v>
                </c:pt>
                <c:pt idx="3">
                  <c:v>項目⑧</c:v>
                </c:pt>
                <c:pt idx="4">
                  <c:v>項目⑦</c:v>
                </c:pt>
                <c:pt idx="5">
                  <c:v>項目⑥</c:v>
                </c:pt>
                <c:pt idx="6">
                  <c:v>項目⑤</c:v>
                </c:pt>
                <c:pt idx="7">
                  <c:v>項目④</c:v>
                </c:pt>
                <c:pt idx="8">
                  <c:v>項目③</c:v>
                </c:pt>
                <c:pt idx="9">
                  <c:v>項目②</c:v>
                </c:pt>
                <c:pt idx="10">
                  <c:v>項目①</c:v>
                </c:pt>
              </c:strCache>
            </c:strRef>
          </c:cat>
          <c:val>
            <c:numRef>
              <c:f>生徒による授業評価!$D$55:$N$55</c:f>
              <c:numCache>
                <c:formatCode>General</c:formatCode>
                <c:ptCount val="11"/>
                <c:pt idx="0">
                  <c:v>0</c:v>
                </c:pt>
                <c:pt idx="1">
                  <c:v>2</c:v>
                </c:pt>
                <c:pt idx="2">
                  <c:v>1</c:v>
                </c:pt>
                <c:pt idx="3">
                  <c:v>0</c:v>
                </c:pt>
                <c:pt idx="4">
                  <c:v>0</c:v>
                </c:pt>
                <c:pt idx="5">
                  <c:v>1</c:v>
                </c:pt>
                <c:pt idx="6">
                  <c:v>2</c:v>
                </c:pt>
                <c:pt idx="7">
                  <c:v>0</c:v>
                </c:pt>
                <c:pt idx="8">
                  <c:v>1</c:v>
                </c:pt>
                <c:pt idx="9">
                  <c:v>2</c:v>
                </c:pt>
                <c:pt idx="10">
                  <c:v>1</c:v>
                </c:pt>
              </c:numCache>
            </c:numRef>
          </c:val>
          <c:extLst xmlns:c16r2="http://schemas.microsoft.com/office/drawing/2015/06/chart">
            <c:ext xmlns:c16="http://schemas.microsoft.com/office/drawing/2014/chart" uri="{C3380CC4-5D6E-409C-BE32-E72D297353CC}">
              <c16:uniqueId val="{00000002-795A-49F3-80E0-7EDCCAE9E16B}"/>
            </c:ext>
          </c:extLst>
        </c:ser>
        <c:ser>
          <c:idx val="3"/>
          <c:order val="3"/>
          <c:tx>
            <c:strRef>
              <c:f>生徒による授業評価!$C$56</c:f>
              <c:strCache>
                <c:ptCount val="1"/>
              </c:strCache>
            </c:strRef>
          </c:tx>
          <c:spPr>
            <a:solidFill>
              <a:srgbClr val="000099"/>
            </a:solidFill>
            <a:ln>
              <a:solidFill>
                <a:schemeClr val="tx1"/>
              </a:solidFill>
            </a:ln>
            <a:effectLst/>
          </c:spPr>
          <c:invertIfNegative val="0"/>
          <c:cat>
            <c:strRef>
              <c:f>生徒による授業評価!$D$52:$N$52</c:f>
              <c:strCache>
                <c:ptCount val="11"/>
                <c:pt idx="0">
                  <c:v>項目⑪</c:v>
                </c:pt>
                <c:pt idx="1">
                  <c:v>項目⑩</c:v>
                </c:pt>
                <c:pt idx="2">
                  <c:v>項目⑨</c:v>
                </c:pt>
                <c:pt idx="3">
                  <c:v>項目⑧</c:v>
                </c:pt>
                <c:pt idx="4">
                  <c:v>項目⑦</c:v>
                </c:pt>
                <c:pt idx="5">
                  <c:v>項目⑥</c:v>
                </c:pt>
                <c:pt idx="6">
                  <c:v>項目⑤</c:v>
                </c:pt>
                <c:pt idx="7">
                  <c:v>項目④</c:v>
                </c:pt>
                <c:pt idx="8">
                  <c:v>項目③</c:v>
                </c:pt>
                <c:pt idx="9">
                  <c:v>項目②</c:v>
                </c:pt>
                <c:pt idx="10">
                  <c:v>項目①</c:v>
                </c:pt>
              </c:strCache>
            </c:strRef>
          </c:cat>
          <c:val>
            <c:numRef>
              <c:f>生徒による授業評価!$D$56:$N$56</c:f>
              <c:numCache>
                <c:formatCode>General</c:formatCode>
                <c:ptCount val="11"/>
                <c:pt idx="0">
                  <c:v>0</c:v>
                </c:pt>
                <c:pt idx="1">
                  <c:v>0</c:v>
                </c:pt>
                <c:pt idx="2">
                  <c:v>0</c:v>
                </c:pt>
                <c:pt idx="3">
                  <c:v>0</c:v>
                </c:pt>
                <c:pt idx="4">
                  <c:v>1</c:v>
                </c:pt>
                <c:pt idx="5">
                  <c:v>1</c:v>
                </c:pt>
                <c:pt idx="6">
                  <c:v>2</c:v>
                </c:pt>
                <c:pt idx="7">
                  <c:v>1</c:v>
                </c:pt>
                <c:pt idx="8">
                  <c:v>1</c:v>
                </c:pt>
                <c:pt idx="9">
                  <c:v>1</c:v>
                </c:pt>
                <c:pt idx="10">
                  <c:v>2</c:v>
                </c:pt>
              </c:numCache>
            </c:numRef>
          </c:val>
          <c:extLst xmlns:c16r2="http://schemas.microsoft.com/office/drawing/2015/06/chart">
            <c:ext xmlns:c16="http://schemas.microsoft.com/office/drawing/2014/chart" uri="{C3380CC4-5D6E-409C-BE32-E72D297353CC}">
              <c16:uniqueId val="{00000003-795A-49F3-80E0-7EDCCAE9E16B}"/>
            </c:ext>
          </c:extLst>
        </c:ser>
        <c:dLbls>
          <c:showLegendKey val="0"/>
          <c:showVal val="0"/>
          <c:showCatName val="0"/>
          <c:showSerName val="0"/>
          <c:showPercent val="0"/>
          <c:showBubbleSize val="0"/>
        </c:dLbls>
        <c:gapWidth val="45"/>
        <c:overlap val="100"/>
        <c:axId val="186483824"/>
        <c:axId val="186484208"/>
      </c:barChart>
      <c:catAx>
        <c:axId val="186483824"/>
        <c:scaling>
          <c:orientation val="minMax"/>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ja-JP"/>
          </a:p>
        </c:txPr>
        <c:crossAx val="186484208"/>
        <c:crosses val="autoZero"/>
        <c:auto val="1"/>
        <c:lblAlgn val="ctr"/>
        <c:lblOffset val="100"/>
        <c:noMultiLvlLbl val="0"/>
      </c:catAx>
      <c:valAx>
        <c:axId val="186484208"/>
        <c:scaling>
          <c:orientation val="minMax"/>
        </c:scaling>
        <c:delete val="0"/>
        <c:axPos val="b"/>
        <c:majorGridlines>
          <c:spPr>
            <a:ln w="19050" cap="flat" cmpd="sng" algn="ctr">
              <a:solidFill>
                <a:schemeClr val="tx1"/>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ja-JP"/>
          </a:p>
        </c:txPr>
        <c:crossAx val="186483824"/>
        <c:crosses val="autoZero"/>
        <c:crossBetween val="between"/>
        <c:majorUnit val="0.2"/>
      </c:valAx>
      <c:spPr>
        <a:noFill/>
        <a:ln>
          <a:noFill/>
        </a:ln>
        <a:effectLst/>
      </c:spPr>
    </c:plotArea>
    <c:legend>
      <c:legendPos val="b"/>
      <c:layout>
        <c:manualLayout>
          <c:xMode val="edge"/>
          <c:yMode val="edge"/>
          <c:x val="2.0345395173494043E-3"/>
          <c:y val="0.88528543410519145"/>
          <c:w val="0.91225130606020977"/>
          <c:h val="7.9213141194958578E-2"/>
        </c:manualLayout>
      </c:layout>
      <c:overlay val="0"/>
      <c:spPr>
        <a:noFill/>
        <a:ln>
          <a:noFill/>
        </a:ln>
        <a:effectLst/>
      </c:spPr>
      <c:txPr>
        <a:bodyPr rot="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diamond"/>
            <c:size val="16"/>
            <c:spPr>
              <a:solidFill>
                <a:srgbClr val="FF99CC"/>
              </a:solidFill>
              <a:ln w="9525">
                <a:solidFill>
                  <a:schemeClr val="tx1"/>
                </a:solidFill>
              </a:ln>
              <a:effectLst/>
            </c:spPr>
          </c:marker>
          <c:xVal>
            <c:numRef>
              <c:f>生徒による授業評価!$P$41:$P$51</c:f>
              <c:numCache>
                <c:formatCode>0.00_ </c:formatCode>
                <c:ptCount val="11"/>
                <c:pt idx="0">
                  <c:v>3</c:v>
                </c:pt>
                <c:pt idx="1">
                  <c:v>3</c:v>
                </c:pt>
                <c:pt idx="2">
                  <c:v>2.4</c:v>
                </c:pt>
                <c:pt idx="3">
                  <c:v>2.25</c:v>
                </c:pt>
                <c:pt idx="4">
                  <c:v>3.2</c:v>
                </c:pt>
                <c:pt idx="5">
                  <c:v>3</c:v>
                </c:pt>
                <c:pt idx="6">
                  <c:v>2.2000000000000002</c:v>
                </c:pt>
                <c:pt idx="7">
                  <c:v>1.25</c:v>
                </c:pt>
                <c:pt idx="8">
                  <c:v>2.33</c:v>
                </c:pt>
                <c:pt idx="9">
                  <c:v>2.5</c:v>
                </c:pt>
                <c:pt idx="10">
                  <c:v>2</c:v>
                </c:pt>
              </c:numCache>
            </c:numRef>
          </c:xVal>
          <c:yVal>
            <c:numRef>
              <c:f>生徒による授業評価!$Q$41:$Q$51</c:f>
              <c:numCache>
                <c:formatCode>General</c:formatCode>
                <c:ptCount val="11"/>
                <c:pt idx="0">
                  <c:v>11</c:v>
                </c:pt>
                <c:pt idx="1">
                  <c:v>10</c:v>
                </c:pt>
                <c:pt idx="2">
                  <c:v>9</c:v>
                </c:pt>
                <c:pt idx="3">
                  <c:v>8</c:v>
                </c:pt>
                <c:pt idx="4">
                  <c:v>7</c:v>
                </c:pt>
                <c:pt idx="5">
                  <c:v>6</c:v>
                </c:pt>
                <c:pt idx="6">
                  <c:v>5</c:v>
                </c:pt>
                <c:pt idx="7">
                  <c:v>4</c:v>
                </c:pt>
                <c:pt idx="8">
                  <c:v>3</c:v>
                </c:pt>
                <c:pt idx="9">
                  <c:v>2</c:v>
                </c:pt>
                <c:pt idx="10">
                  <c:v>1</c:v>
                </c:pt>
              </c:numCache>
            </c:numRef>
          </c:yVal>
          <c:smooth val="0"/>
          <c:extLst xmlns:c16r2="http://schemas.microsoft.com/office/drawing/2015/06/chart">
            <c:ext xmlns:c16="http://schemas.microsoft.com/office/drawing/2014/chart" uri="{C3380CC4-5D6E-409C-BE32-E72D297353CC}">
              <c16:uniqueId val="{00000000-1F3B-4E4C-BFF9-373DF845698B}"/>
            </c:ext>
          </c:extLst>
        </c:ser>
        <c:dLbls>
          <c:showLegendKey val="0"/>
          <c:showVal val="0"/>
          <c:showCatName val="0"/>
          <c:showSerName val="0"/>
          <c:showPercent val="0"/>
          <c:showBubbleSize val="0"/>
        </c:dLbls>
        <c:axId val="470828008"/>
        <c:axId val="471406664"/>
      </c:scatterChart>
      <c:valAx>
        <c:axId val="470828008"/>
        <c:scaling>
          <c:orientation val="minMax"/>
          <c:max val="4"/>
          <c:min val="1"/>
        </c:scaling>
        <c:delete val="1"/>
        <c:axPos val="b"/>
        <c:majorGridlines>
          <c:spPr>
            <a:ln w="9525" cap="flat" cmpd="sng" algn="ctr">
              <a:noFill/>
              <a:round/>
            </a:ln>
            <a:effectLst/>
          </c:spPr>
        </c:majorGridlines>
        <c:numFmt formatCode="0.00_ " sourceLinked="1"/>
        <c:majorTickMark val="out"/>
        <c:minorTickMark val="none"/>
        <c:tickLblPos val="nextTo"/>
        <c:crossAx val="471406664"/>
        <c:crosses val="autoZero"/>
        <c:crossBetween val="midCat"/>
      </c:valAx>
      <c:valAx>
        <c:axId val="471406664"/>
        <c:scaling>
          <c:orientation val="minMax"/>
          <c:max val="11"/>
          <c:min val="1"/>
        </c:scaling>
        <c:delete val="1"/>
        <c:axPos val="l"/>
        <c:majorGridlines>
          <c:spPr>
            <a:ln w="9525" cap="flat" cmpd="sng" algn="ctr">
              <a:noFill/>
              <a:round/>
            </a:ln>
            <a:effectLst/>
          </c:spPr>
        </c:majorGridlines>
        <c:numFmt formatCode="General" sourceLinked="1"/>
        <c:majorTickMark val="out"/>
        <c:minorTickMark val="none"/>
        <c:tickLblPos val="nextTo"/>
        <c:crossAx val="470828008"/>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23439736585486"/>
          <c:y val="0.28048060454634266"/>
          <c:w val="0.64287562422332711"/>
          <c:h val="0.71738362304883707"/>
        </c:manualLayout>
      </c:layout>
      <c:radarChart>
        <c:radarStyle val="marker"/>
        <c:varyColors val="0"/>
        <c:ser>
          <c:idx val="0"/>
          <c:order val="0"/>
          <c:spPr>
            <a:ln w="47625" cap="rnd">
              <a:solidFill>
                <a:srgbClr val="000099">
                  <a:alpha val="99000"/>
                </a:srgbClr>
              </a:solidFill>
              <a:round/>
            </a:ln>
            <a:effectLst/>
          </c:spPr>
          <c:marker>
            <c:symbol val="circle"/>
            <c:size val="14"/>
            <c:spPr>
              <a:solidFill>
                <a:srgbClr val="000099"/>
              </a:solidFill>
              <a:ln w="9525">
                <a:solidFill>
                  <a:srgbClr val="000099"/>
                </a:solidFill>
              </a:ln>
              <a:effectLst/>
            </c:spPr>
          </c:marker>
          <c:cat>
            <c:strRef>
              <c:f>生徒による授業評価!$D$58:$N$58</c:f>
              <c:strCache>
                <c:ptCount val="11"/>
                <c:pt idx="0">
                  <c:v>項目①</c:v>
                </c:pt>
                <c:pt idx="1">
                  <c:v>項目②</c:v>
                </c:pt>
                <c:pt idx="2">
                  <c:v>項目③</c:v>
                </c:pt>
                <c:pt idx="3">
                  <c:v>項目④</c:v>
                </c:pt>
                <c:pt idx="4">
                  <c:v>項目⑤</c:v>
                </c:pt>
                <c:pt idx="5">
                  <c:v>項目⑥</c:v>
                </c:pt>
                <c:pt idx="6">
                  <c:v>項目⑦</c:v>
                </c:pt>
                <c:pt idx="7">
                  <c:v>項目⑧</c:v>
                </c:pt>
                <c:pt idx="8">
                  <c:v>項目⑨</c:v>
                </c:pt>
                <c:pt idx="9">
                  <c:v>項目⑩</c:v>
                </c:pt>
                <c:pt idx="10">
                  <c:v>項目⑪</c:v>
                </c:pt>
              </c:strCache>
            </c:strRef>
          </c:cat>
          <c:val>
            <c:numRef>
              <c:f>生徒による授業評価!$D$59:$N$59</c:f>
              <c:numCache>
                <c:formatCode>0.00_ </c:formatCode>
                <c:ptCount val="11"/>
                <c:pt idx="0">
                  <c:v>2</c:v>
                </c:pt>
                <c:pt idx="1">
                  <c:v>2</c:v>
                </c:pt>
                <c:pt idx="2">
                  <c:v>2.6</c:v>
                </c:pt>
                <c:pt idx="3">
                  <c:v>2.75</c:v>
                </c:pt>
                <c:pt idx="4">
                  <c:v>1.8</c:v>
                </c:pt>
                <c:pt idx="5">
                  <c:v>2</c:v>
                </c:pt>
                <c:pt idx="6">
                  <c:v>2.8</c:v>
                </c:pt>
                <c:pt idx="7">
                  <c:v>3.75</c:v>
                </c:pt>
                <c:pt idx="8">
                  <c:v>2.67</c:v>
                </c:pt>
                <c:pt idx="9">
                  <c:v>2.5</c:v>
                </c:pt>
                <c:pt idx="10">
                  <c:v>3</c:v>
                </c:pt>
              </c:numCache>
            </c:numRef>
          </c:val>
          <c:extLst xmlns:c16r2="http://schemas.microsoft.com/office/drawing/2015/06/chart">
            <c:ext xmlns:c16="http://schemas.microsoft.com/office/drawing/2014/chart" uri="{C3380CC4-5D6E-409C-BE32-E72D297353CC}">
              <c16:uniqueId val="{00000000-BF11-4EC2-9B20-DDF001B5BE4D}"/>
            </c:ext>
          </c:extLst>
        </c:ser>
        <c:dLbls>
          <c:showLegendKey val="0"/>
          <c:showVal val="0"/>
          <c:showCatName val="0"/>
          <c:showSerName val="0"/>
          <c:showPercent val="0"/>
          <c:showBubbleSize val="0"/>
        </c:dLbls>
        <c:axId val="471427144"/>
        <c:axId val="471427528"/>
      </c:radarChart>
      <c:catAx>
        <c:axId val="471427144"/>
        <c:scaling>
          <c:orientation val="minMax"/>
        </c:scaling>
        <c:delete val="1"/>
        <c:axPos val="b"/>
        <c:numFmt formatCode="General" sourceLinked="1"/>
        <c:majorTickMark val="none"/>
        <c:minorTickMark val="none"/>
        <c:tickLblPos val="nextTo"/>
        <c:crossAx val="471427528"/>
        <c:crosses val="autoZero"/>
        <c:auto val="1"/>
        <c:lblAlgn val="ctr"/>
        <c:lblOffset val="100"/>
        <c:noMultiLvlLbl val="0"/>
      </c:catAx>
      <c:valAx>
        <c:axId val="471427528"/>
        <c:scaling>
          <c:orientation val="minMax"/>
          <c:max val="4"/>
          <c:min val="1"/>
        </c:scaling>
        <c:delete val="0"/>
        <c:axPos val="l"/>
        <c:majorGridlines>
          <c:spPr>
            <a:ln w="15875" cap="flat" cmpd="sng" algn="ctr">
              <a:solidFill>
                <a:schemeClr val="tx1"/>
              </a:solidFill>
              <a:round/>
            </a:ln>
            <a:effectLst/>
          </c:spPr>
        </c:majorGridlines>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ja-JP"/>
          </a:p>
        </c:txPr>
        <c:crossAx val="471427144"/>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paperSize="9"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教師による授業評価!$C$53</c:f>
              <c:strCache>
                <c:ptCount val="1"/>
              </c:strCache>
            </c:strRef>
          </c:tx>
          <c:spPr>
            <a:solidFill>
              <a:srgbClr val="FF0000"/>
            </a:solidFill>
            <a:ln>
              <a:solidFill>
                <a:schemeClr val="tx1"/>
              </a:solidFill>
            </a:ln>
            <a:effectLst/>
          </c:spPr>
          <c:invertIfNegative val="0"/>
          <c:cat>
            <c:strRef>
              <c:f>教師による授業評価!$D$52:$N$52</c:f>
              <c:strCache>
                <c:ptCount val="11"/>
                <c:pt idx="0">
                  <c:v>項目⑪</c:v>
                </c:pt>
                <c:pt idx="1">
                  <c:v>項目⑩</c:v>
                </c:pt>
                <c:pt idx="2">
                  <c:v>項目⑨</c:v>
                </c:pt>
                <c:pt idx="3">
                  <c:v>項目⑧</c:v>
                </c:pt>
                <c:pt idx="4">
                  <c:v>項目⑦</c:v>
                </c:pt>
                <c:pt idx="5">
                  <c:v>項目⑥</c:v>
                </c:pt>
                <c:pt idx="6">
                  <c:v>項目⑤</c:v>
                </c:pt>
                <c:pt idx="7">
                  <c:v>項目④</c:v>
                </c:pt>
                <c:pt idx="8">
                  <c:v>項目③</c:v>
                </c:pt>
                <c:pt idx="9">
                  <c:v>項目②</c:v>
                </c:pt>
                <c:pt idx="10">
                  <c:v>項目①</c:v>
                </c:pt>
              </c:strCache>
            </c:strRef>
          </c:cat>
          <c:val>
            <c:numRef>
              <c:f>教師による授業評価!$D$53:$N$53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16A2-47E6-AF16-E478470FB621}"/>
            </c:ext>
          </c:extLst>
        </c:ser>
        <c:ser>
          <c:idx val="1"/>
          <c:order val="1"/>
          <c:tx>
            <c:strRef>
              <c:f>教師による授業評価!$C$54</c:f>
              <c:strCache>
                <c:ptCount val="1"/>
              </c:strCache>
            </c:strRef>
          </c:tx>
          <c:spPr>
            <a:solidFill>
              <a:srgbClr val="FFFF00"/>
            </a:solidFill>
            <a:ln>
              <a:solidFill>
                <a:schemeClr val="tx1"/>
              </a:solidFill>
            </a:ln>
            <a:effectLst/>
          </c:spPr>
          <c:invertIfNegative val="0"/>
          <c:cat>
            <c:strRef>
              <c:f>教師による授業評価!$D$52:$N$52</c:f>
              <c:strCache>
                <c:ptCount val="11"/>
                <c:pt idx="0">
                  <c:v>項目⑪</c:v>
                </c:pt>
                <c:pt idx="1">
                  <c:v>項目⑩</c:v>
                </c:pt>
                <c:pt idx="2">
                  <c:v>項目⑨</c:v>
                </c:pt>
                <c:pt idx="3">
                  <c:v>項目⑧</c:v>
                </c:pt>
                <c:pt idx="4">
                  <c:v>項目⑦</c:v>
                </c:pt>
                <c:pt idx="5">
                  <c:v>項目⑥</c:v>
                </c:pt>
                <c:pt idx="6">
                  <c:v>項目⑤</c:v>
                </c:pt>
                <c:pt idx="7">
                  <c:v>項目④</c:v>
                </c:pt>
                <c:pt idx="8">
                  <c:v>項目③</c:v>
                </c:pt>
                <c:pt idx="9">
                  <c:v>項目②</c:v>
                </c:pt>
                <c:pt idx="10">
                  <c:v>項目①</c:v>
                </c:pt>
              </c:strCache>
            </c:strRef>
          </c:cat>
          <c:val>
            <c:numRef>
              <c:f>教師による授業評価!$D$54:$N$54</c:f>
              <c:numCache>
                <c:formatCode>General</c:formatCode>
                <c:ptCount val="11"/>
                <c:pt idx="0">
                  <c:v>2</c:v>
                </c:pt>
                <c:pt idx="1">
                  <c:v>1</c:v>
                </c:pt>
                <c:pt idx="2">
                  <c:v>1</c:v>
                </c:pt>
                <c:pt idx="3">
                  <c:v>1</c:v>
                </c:pt>
                <c:pt idx="4">
                  <c:v>2</c:v>
                </c:pt>
                <c:pt idx="5">
                  <c:v>1</c:v>
                </c:pt>
                <c:pt idx="6">
                  <c:v>2</c:v>
                </c:pt>
                <c:pt idx="7">
                  <c:v>1</c:v>
                </c:pt>
                <c:pt idx="8">
                  <c:v>2</c:v>
                </c:pt>
                <c:pt idx="9">
                  <c:v>1</c:v>
                </c:pt>
                <c:pt idx="10">
                  <c:v>2</c:v>
                </c:pt>
              </c:numCache>
            </c:numRef>
          </c:val>
          <c:extLst xmlns:c16r2="http://schemas.microsoft.com/office/drawing/2015/06/chart">
            <c:ext xmlns:c16="http://schemas.microsoft.com/office/drawing/2014/chart" uri="{C3380CC4-5D6E-409C-BE32-E72D297353CC}">
              <c16:uniqueId val="{00000001-16A2-47E6-AF16-E478470FB621}"/>
            </c:ext>
          </c:extLst>
        </c:ser>
        <c:ser>
          <c:idx val="2"/>
          <c:order val="2"/>
          <c:tx>
            <c:strRef>
              <c:f>教師による授業評価!$C$55</c:f>
              <c:strCache>
                <c:ptCount val="1"/>
              </c:strCache>
            </c:strRef>
          </c:tx>
          <c:spPr>
            <a:solidFill>
              <a:srgbClr val="00B050"/>
            </a:solidFill>
            <a:ln>
              <a:solidFill>
                <a:schemeClr val="tx1"/>
              </a:solidFill>
            </a:ln>
            <a:effectLst/>
          </c:spPr>
          <c:invertIfNegative val="0"/>
          <c:cat>
            <c:strRef>
              <c:f>教師による授業評価!$D$52:$N$52</c:f>
              <c:strCache>
                <c:ptCount val="11"/>
                <c:pt idx="0">
                  <c:v>項目⑪</c:v>
                </c:pt>
                <c:pt idx="1">
                  <c:v>項目⑩</c:v>
                </c:pt>
                <c:pt idx="2">
                  <c:v>項目⑨</c:v>
                </c:pt>
                <c:pt idx="3">
                  <c:v>項目⑧</c:v>
                </c:pt>
                <c:pt idx="4">
                  <c:v>項目⑦</c:v>
                </c:pt>
                <c:pt idx="5">
                  <c:v>項目⑥</c:v>
                </c:pt>
                <c:pt idx="6">
                  <c:v>項目⑤</c:v>
                </c:pt>
                <c:pt idx="7">
                  <c:v>項目④</c:v>
                </c:pt>
                <c:pt idx="8">
                  <c:v>項目③</c:v>
                </c:pt>
                <c:pt idx="9">
                  <c:v>項目②</c:v>
                </c:pt>
                <c:pt idx="10">
                  <c:v>項目①</c:v>
                </c:pt>
              </c:strCache>
            </c:strRef>
          </c:cat>
          <c:val>
            <c:numRef>
              <c:f>教師による授業評価!$D$55:$N$55</c:f>
              <c:numCache>
                <c:formatCode>General</c:formatCode>
                <c:ptCount val="11"/>
                <c:pt idx="0">
                  <c:v>2</c:v>
                </c:pt>
                <c:pt idx="1">
                  <c:v>2</c:v>
                </c:pt>
                <c:pt idx="2">
                  <c:v>2</c:v>
                </c:pt>
                <c:pt idx="3">
                  <c:v>2</c:v>
                </c:pt>
                <c:pt idx="4">
                  <c:v>2</c:v>
                </c:pt>
                <c:pt idx="5">
                  <c:v>2</c:v>
                </c:pt>
                <c:pt idx="6">
                  <c:v>2</c:v>
                </c:pt>
                <c:pt idx="7">
                  <c:v>2</c:v>
                </c:pt>
                <c:pt idx="8">
                  <c:v>2</c:v>
                </c:pt>
                <c:pt idx="9">
                  <c:v>2</c:v>
                </c:pt>
                <c:pt idx="10">
                  <c:v>2</c:v>
                </c:pt>
              </c:numCache>
            </c:numRef>
          </c:val>
          <c:extLst xmlns:c16r2="http://schemas.microsoft.com/office/drawing/2015/06/chart">
            <c:ext xmlns:c16="http://schemas.microsoft.com/office/drawing/2014/chart" uri="{C3380CC4-5D6E-409C-BE32-E72D297353CC}">
              <c16:uniqueId val="{00000002-16A2-47E6-AF16-E478470FB621}"/>
            </c:ext>
          </c:extLst>
        </c:ser>
        <c:ser>
          <c:idx val="3"/>
          <c:order val="3"/>
          <c:tx>
            <c:strRef>
              <c:f>教師による授業評価!$C$56</c:f>
              <c:strCache>
                <c:ptCount val="1"/>
              </c:strCache>
            </c:strRef>
          </c:tx>
          <c:spPr>
            <a:solidFill>
              <a:srgbClr val="000099"/>
            </a:solidFill>
            <a:ln>
              <a:solidFill>
                <a:schemeClr val="tx1"/>
              </a:solidFill>
            </a:ln>
            <a:effectLst/>
          </c:spPr>
          <c:invertIfNegative val="0"/>
          <c:cat>
            <c:strRef>
              <c:f>教師による授業評価!$D$52:$N$52</c:f>
              <c:strCache>
                <c:ptCount val="11"/>
                <c:pt idx="0">
                  <c:v>項目⑪</c:v>
                </c:pt>
                <c:pt idx="1">
                  <c:v>項目⑩</c:v>
                </c:pt>
                <c:pt idx="2">
                  <c:v>項目⑨</c:v>
                </c:pt>
                <c:pt idx="3">
                  <c:v>項目⑧</c:v>
                </c:pt>
                <c:pt idx="4">
                  <c:v>項目⑦</c:v>
                </c:pt>
                <c:pt idx="5">
                  <c:v>項目⑥</c:v>
                </c:pt>
                <c:pt idx="6">
                  <c:v>項目⑤</c:v>
                </c:pt>
                <c:pt idx="7">
                  <c:v>項目④</c:v>
                </c:pt>
                <c:pt idx="8">
                  <c:v>項目③</c:v>
                </c:pt>
                <c:pt idx="9">
                  <c:v>項目②</c:v>
                </c:pt>
                <c:pt idx="10">
                  <c:v>項目①</c:v>
                </c:pt>
              </c:strCache>
            </c:strRef>
          </c:cat>
          <c:val>
            <c:numRef>
              <c:f>教師による授業評価!$D$56:$N$56</c:f>
              <c:numCache>
                <c:formatCode>General</c:formatCode>
                <c:ptCount val="11"/>
                <c:pt idx="0">
                  <c:v>0</c:v>
                </c:pt>
                <c:pt idx="1">
                  <c:v>1</c:v>
                </c:pt>
                <c:pt idx="2">
                  <c:v>0</c:v>
                </c:pt>
                <c:pt idx="3">
                  <c:v>1</c:v>
                </c:pt>
                <c:pt idx="4">
                  <c:v>1</c:v>
                </c:pt>
                <c:pt idx="5">
                  <c:v>2</c:v>
                </c:pt>
                <c:pt idx="6">
                  <c:v>1</c:v>
                </c:pt>
                <c:pt idx="7">
                  <c:v>2</c:v>
                </c:pt>
                <c:pt idx="8">
                  <c:v>1</c:v>
                </c:pt>
                <c:pt idx="9">
                  <c:v>2</c:v>
                </c:pt>
                <c:pt idx="10">
                  <c:v>1</c:v>
                </c:pt>
              </c:numCache>
            </c:numRef>
          </c:val>
          <c:extLst xmlns:c16r2="http://schemas.microsoft.com/office/drawing/2015/06/chart">
            <c:ext xmlns:c16="http://schemas.microsoft.com/office/drawing/2014/chart" uri="{C3380CC4-5D6E-409C-BE32-E72D297353CC}">
              <c16:uniqueId val="{00000003-16A2-47E6-AF16-E478470FB621}"/>
            </c:ext>
          </c:extLst>
        </c:ser>
        <c:dLbls>
          <c:showLegendKey val="0"/>
          <c:showVal val="0"/>
          <c:showCatName val="0"/>
          <c:showSerName val="0"/>
          <c:showPercent val="0"/>
          <c:showBubbleSize val="0"/>
        </c:dLbls>
        <c:gapWidth val="45"/>
        <c:overlap val="100"/>
        <c:axId val="472178072"/>
        <c:axId val="472566336"/>
      </c:barChart>
      <c:catAx>
        <c:axId val="472178072"/>
        <c:scaling>
          <c:orientation val="minMax"/>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ja-JP"/>
          </a:p>
        </c:txPr>
        <c:crossAx val="472566336"/>
        <c:crosses val="autoZero"/>
        <c:auto val="1"/>
        <c:lblAlgn val="ctr"/>
        <c:lblOffset val="100"/>
        <c:noMultiLvlLbl val="0"/>
      </c:catAx>
      <c:valAx>
        <c:axId val="472566336"/>
        <c:scaling>
          <c:orientation val="minMax"/>
        </c:scaling>
        <c:delete val="0"/>
        <c:axPos val="b"/>
        <c:majorGridlines>
          <c:spPr>
            <a:ln w="19050" cap="flat" cmpd="sng" algn="ctr">
              <a:solidFill>
                <a:schemeClr val="tx1"/>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ja-JP"/>
          </a:p>
        </c:txPr>
        <c:crossAx val="472178072"/>
        <c:crosses val="autoZero"/>
        <c:crossBetween val="between"/>
        <c:majorUnit val="0.2"/>
      </c:valAx>
      <c:spPr>
        <a:noFill/>
        <a:ln>
          <a:noFill/>
        </a:ln>
        <a:effectLst/>
      </c:spPr>
    </c:plotArea>
    <c:legend>
      <c:legendPos val="b"/>
      <c:layout>
        <c:manualLayout>
          <c:xMode val="edge"/>
          <c:yMode val="edge"/>
          <c:x val="2.0345395173494043E-3"/>
          <c:y val="0.88528543410519145"/>
          <c:w val="0.91225130606020977"/>
          <c:h val="7.9213141194958578E-2"/>
        </c:manualLayout>
      </c:layout>
      <c:overlay val="0"/>
      <c:spPr>
        <a:noFill/>
        <a:ln>
          <a:noFill/>
        </a:ln>
        <a:effectLst/>
      </c:spPr>
      <c:txPr>
        <a:bodyPr rot="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diamond"/>
            <c:size val="16"/>
            <c:spPr>
              <a:solidFill>
                <a:srgbClr val="FF99CC"/>
              </a:solidFill>
              <a:ln w="9525">
                <a:solidFill>
                  <a:schemeClr val="tx1"/>
                </a:solidFill>
              </a:ln>
              <a:effectLst/>
            </c:spPr>
          </c:marker>
          <c:xVal>
            <c:numRef>
              <c:f>教師による授業評価!$P$41:$P$51</c:f>
              <c:numCache>
                <c:formatCode>0.00_ </c:formatCode>
                <c:ptCount val="11"/>
                <c:pt idx="0">
                  <c:v>2.8</c:v>
                </c:pt>
                <c:pt idx="1">
                  <c:v>3.2</c:v>
                </c:pt>
                <c:pt idx="2">
                  <c:v>2.8</c:v>
                </c:pt>
                <c:pt idx="3">
                  <c:v>3.2</c:v>
                </c:pt>
                <c:pt idx="4">
                  <c:v>2.8</c:v>
                </c:pt>
                <c:pt idx="5">
                  <c:v>3.2</c:v>
                </c:pt>
                <c:pt idx="6">
                  <c:v>2.8</c:v>
                </c:pt>
                <c:pt idx="7">
                  <c:v>3</c:v>
                </c:pt>
                <c:pt idx="8">
                  <c:v>2.66</c:v>
                </c:pt>
                <c:pt idx="9">
                  <c:v>3</c:v>
                </c:pt>
                <c:pt idx="10">
                  <c:v>2.5</c:v>
                </c:pt>
              </c:numCache>
            </c:numRef>
          </c:xVal>
          <c:yVal>
            <c:numRef>
              <c:f>教師による授業評価!$Q$41:$Q$51</c:f>
              <c:numCache>
                <c:formatCode>General</c:formatCode>
                <c:ptCount val="11"/>
                <c:pt idx="0">
                  <c:v>11</c:v>
                </c:pt>
                <c:pt idx="1">
                  <c:v>10</c:v>
                </c:pt>
                <c:pt idx="2">
                  <c:v>9</c:v>
                </c:pt>
                <c:pt idx="3">
                  <c:v>8</c:v>
                </c:pt>
                <c:pt idx="4">
                  <c:v>7</c:v>
                </c:pt>
                <c:pt idx="5">
                  <c:v>6</c:v>
                </c:pt>
                <c:pt idx="6">
                  <c:v>5</c:v>
                </c:pt>
                <c:pt idx="7">
                  <c:v>4</c:v>
                </c:pt>
                <c:pt idx="8">
                  <c:v>3</c:v>
                </c:pt>
                <c:pt idx="9">
                  <c:v>2</c:v>
                </c:pt>
                <c:pt idx="10">
                  <c:v>1</c:v>
                </c:pt>
              </c:numCache>
            </c:numRef>
          </c:yVal>
          <c:smooth val="0"/>
          <c:extLst xmlns:c16r2="http://schemas.microsoft.com/office/drawing/2015/06/chart">
            <c:ext xmlns:c16="http://schemas.microsoft.com/office/drawing/2014/chart" uri="{C3380CC4-5D6E-409C-BE32-E72D297353CC}">
              <c16:uniqueId val="{00000000-03E3-4225-932E-53854DAEE544}"/>
            </c:ext>
          </c:extLst>
        </c:ser>
        <c:dLbls>
          <c:showLegendKey val="0"/>
          <c:showVal val="0"/>
          <c:showCatName val="0"/>
          <c:showSerName val="0"/>
          <c:showPercent val="0"/>
          <c:showBubbleSize val="0"/>
        </c:dLbls>
        <c:axId val="470289280"/>
        <c:axId val="470292024"/>
      </c:scatterChart>
      <c:valAx>
        <c:axId val="470289280"/>
        <c:scaling>
          <c:orientation val="minMax"/>
          <c:max val="4"/>
          <c:min val="1"/>
        </c:scaling>
        <c:delete val="1"/>
        <c:axPos val="b"/>
        <c:majorGridlines>
          <c:spPr>
            <a:ln w="9525" cap="flat" cmpd="sng" algn="ctr">
              <a:noFill/>
              <a:round/>
            </a:ln>
            <a:effectLst/>
          </c:spPr>
        </c:majorGridlines>
        <c:numFmt formatCode="0.00_ " sourceLinked="1"/>
        <c:majorTickMark val="out"/>
        <c:minorTickMark val="none"/>
        <c:tickLblPos val="nextTo"/>
        <c:crossAx val="470292024"/>
        <c:crosses val="autoZero"/>
        <c:crossBetween val="midCat"/>
      </c:valAx>
      <c:valAx>
        <c:axId val="470292024"/>
        <c:scaling>
          <c:orientation val="minMax"/>
          <c:max val="11"/>
          <c:min val="1"/>
        </c:scaling>
        <c:delete val="1"/>
        <c:axPos val="l"/>
        <c:majorGridlines>
          <c:spPr>
            <a:ln w="9525" cap="flat" cmpd="sng" algn="ctr">
              <a:noFill/>
              <a:round/>
            </a:ln>
            <a:effectLst/>
          </c:spPr>
        </c:majorGridlines>
        <c:numFmt formatCode="General" sourceLinked="1"/>
        <c:majorTickMark val="out"/>
        <c:minorTickMark val="none"/>
        <c:tickLblPos val="nextTo"/>
        <c:crossAx val="470289280"/>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23439736585486"/>
          <c:y val="0.28048060454634266"/>
          <c:w val="0.64287562422332711"/>
          <c:h val="0.71738362304883707"/>
        </c:manualLayout>
      </c:layout>
      <c:radarChart>
        <c:radarStyle val="marker"/>
        <c:varyColors val="0"/>
        <c:ser>
          <c:idx val="0"/>
          <c:order val="0"/>
          <c:spPr>
            <a:ln w="47625" cap="rnd">
              <a:solidFill>
                <a:srgbClr val="FF0000"/>
              </a:solidFill>
              <a:round/>
            </a:ln>
            <a:effectLst/>
          </c:spPr>
          <c:marker>
            <c:symbol val="circle"/>
            <c:size val="14"/>
            <c:spPr>
              <a:solidFill>
                <a:srgbClr val="FF0000"/>
              </a:solidFill>
              <a:ln w="9525">
                <a:solidFill>
                  <a:srgbClr val="FF0000"/>
                </a:solidFill>
              </a:ln>
              <a:effectLst/>
            </c:spPr>
          </c:marker>
          <c:cat>
            <c:strRef>
              <c:f>教師による授業評価!$D$58:$N$58</c:f>
              <c:strCache>
                <c:ptCount val="11"/>
                <c:pt idx="0">
                  <c:v>項目①</c:v>
                </c:pt>
                <c:pt idx="1">
                  <c:v>項目②</c:v>
                </c:pt>
                <c:pt idx="2">
                  <c:v>項目③</c:v>
                </c:pt>
                <c:pt idx="3">
                  <c:v>項目④</c:v>
                </c:pt>
                <c:pt idx="4">
                  <c:v>項目⑤</c:v>
                </c:pt>
                <c:pt idx="5">
                  <c:v>項目⑥</c:v>
                </c:pt>
                <c:pt idx="6">
                  <c:v>項目⑦</c:v>
                </c:pt>
                <c:pt idx="7">
                  <c:v>項目⑧</c:v>
                </c:pt>
                <c:pt idx="8">
                  <c:v>項目⑨</c:v>
                </c:pt>
                <c:pt idx="9">
                  <c:v>項目⑩</c:v>
                </c:pt>
                <c:pt idx="10">
                  <c:v>項目⑪</c:v>
                </c:pt>
              </c:strCache>
            </c:strRef>
          </c:cat>
          <c:val>
            <c:numRef>
              <c:f>教師による授業評価!$D$59:$N$59</c:f>
              <c:numCache>
                <c:formatCode>0.00_ </c:formatCode>
                <c:ptCount val="11"/>
                <c:pt idx="0">
                  <c:v>2.2000000000000002</c:v>
                </c:pt>
                <c:pt idx="1">
                  <c:v>1.8</c:v>
                </c:pt>
                <c:pt idx="2">
                  <c:v>2.2000000000000002</c:v>
                </c:pt>
                <c:pt idx="3">
                  <c:v>1.8</c:v>
                </c:pt>
                <c:pt idx="4">
                  <c:v>2.2000000000000002</c:v>
                </c:pt>
                <c:pt idx="5">
                  <c:v>1.8</c:v>
                </c:pt>
                <c:pt idx="6">
                  <c:v>2.2000000000000002</c:v>
                </c:pt>
                <c:pt idx="7">
                  <c:v>2</c:v>
                </c:pt>
                <c:pt idx="8">
                  <c:v>2.34</c:v>
                </c:pt>
                <c:pt idx="9">
                  <c:v>2</c:v>
                </c:pt>
                <c:pt idx="10">
                  <c:v>2.5</c:v>
                </c:pt>
              </c:numCache>
            </c:numRef>
          </c:val>
          <c:extLst xmlns:c16r2="http://schemas.microsoft.com/office/drawing/2015/06/chart">
            <c:ext xmlns:c16="http://schemas.microsoft.com/office/drawing/2014/chart" uri="{C3380CC4-5D6E-409C-BE32-E72D297353CC}">
              <c16:uniqueId val="{00000000-8F30-4B0F-8531-C492AC422C9D}"/>
            </c:ext>
          </c:extLst>
        </c:ser>
        <c:dLbls>
          <c:showLegendKey val="0"/>
          <c:showVal val="0"/>
          <c:showCatName val="0"/>
          <c:showSerName val="0"/>
          <c:showPercent val="0"/>
          <c:showBubbleSize val="0"/>
        </c:dLbls>
        <c:axId val="470295552"/>
        <c:axId val="470291632"/>
      </c:radarChart>
      <c:catAx>
        <c:axId val="470295552"/>
        <c:scaling>
          <c:orientation val="minMax"/>
        </c:scaling>
        <c:delete val="1"/>
        <c:axPos val="b"/>
        <c:numFmt formatCode="General" sourceLinked="1"/>
        <c:majorTickMark val="none"/>
        <c:minorTickMark val="none"/>
        <c:tickLblPos val="nextTo"/>
        <c:crossAx val="470291632"/>
        <c:crosses val="autoZero"/>
        <c:auto val="1"/>
        <c:lblAlgn val="ctr"/>
        <c:lblOffset val="100"/>
        <c:noMultiLvlLbl val="0"/>
      </c:catAx>
      <c:valAx>
        <c:axId val="470291632"/>
        <c:scaling>
          <c:orientation val="minMax"/>
          <c:max val="4"/>
          <c:min val="1"/>
        </c:scaling>
        <c:delete val="0"/>
        <c:axPos val="l"/>
        <c:majorGridlines>
          <c:spPr>
            <a:ln w="15875" cap="flat" cmpd="sng" algn="ctr">
              <a:solidFill>
                <a:schemeClr val="tx1"/>
              </a:solidFill>
              <a:round/>
            </a:ln>
            <a:effectLst/>
          </c:spPr>
        </c:majorGridlines>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470295552"/>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paperSize="9" orientation="landscape" horizontalDpi="-3"/>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7271420534196E-2"/>
          <c:y val="8.5697214815542003E-2"/>
          <c:w val="0.88850301158043887"/>
          <c:h val="0.82103573442980904"/>
        </c:manualLayout>
      </c:layout>
      <c:barChart>
        <c:barDir val="bar"/>
        <c:grouping val="percentStacked"/>
        <c:varyColors val="0"/>
        <c:ser>
          <c:idx val="0"/>
          <c:order val="0"/>
          <c:spPr>
            <a:solidFill>
              <a:srgbClr val="FF0000"/>
            </a:solidFill>
            <a:ln w="15875">
              <a:solidFill>
                <a:schemeClr val="tx1"/>
              </a:solidFill>
            </a:ln>
            <a:effectLst/>
          </c:spPr>
          <c:invertIfNegative val="0"/>
          <c:cat>
            <c:strRef>
              <c:f>相互評価結果!$E$3:$Z$3</c:f>
              <c:strCache>
                <c:ptCount val="22"/>
                <c:pt idx="0">
                  <c:v>教師</c:v>
                </c:pt>
                <c:pt idx="1">
                  <c:v>生徒</c:v>
                </c:pt>
                <c:pt idx="2">
                  <c:v>教師</c:v>
                </c:pt>
                <c:pt idx="3">
                  <c:v>生徒</c:v>
                </c:pt>
                <c:pt idx="4">
                  <c:v>教師</c:v>
                </c:pt>
                <c:pt idx="5">
                  <c:v>生徒</c:v>
                </c:pt>
                <c:pt idx="6">
                  <c:v>教師</c:v>
                </c:pt>
                <c:pt idx="7">
                  <c:v>生徒</c:v>
                </c:pt>
                <c:pt idx="8">
                  <c:v>教師</c:v>
                </c:pt>
                <c:pt idx="9">
                  <c:v>生徒</c:v>
                </c:pt>
                <c:pt idx="10">
                  <c:v>教師</c:v>
                </c:pt>
                <c:pt idx="11">
                  <c:v>生徒</c:v>
                </c:pt>
                <c:pt idx="12">
                  <c:v>教師</c:v>
                </c:pt>
                <c:pt idx="13">
                  <c:v>生徒</c:v>
                </c:pt>
                <c:pt idx="14">
                  <c:v>教師</c:v>
                </c:pt>
                <c:pt idx="15">
                  <c:v>生徒</c:v>
                </c:pt>
                <c:pt idx="16">
                  <c:v>教師</c:v>
                </c:pt>
                <c:pt idx="17">
                  <c:v>生徒</c:v>
                </c:pt>
                <c:pt idx="18">
                  <c:v>教師</c:v>
                </c:pt>
                <c:pt idx="19">
                  <c:v>生徒</c:v>
                </c:pt>
                <c:pt idx="20">
                  <c:v>教師</c:v>
                </c:pt>
                <c:pt idx="21">
                  <c:v>生徒</c:v>
                </c:pt>
              </c:strCache>
            </c:strRef>
          </c:cat>
          <c:val>
            <c:numRef>
              <c:f>相互評価結果!$E$4:$Z$4</c:f>
              <c:numCache>
                <c:formatCode>General</c:formatCode>
                <c:ptCount val="22"/>
                <c:pt idx="0">
                  <c:v>0</c:v>
                </c:pt>
                <c:pt idx="1">
                  <c:v>0</c:v>
                </c:pt>
                <c:pt idx="2">
                  <c:v>0</c:v>
                </c:pt>
                <c:pt idx="3">
                  <c:v>0</c:v>
                </c:pt>
                <c:pt idx="4">
                  <c:v>0</c:v>
                </c:pt>
                <c:pt idx="5">
                  <c:v>0</c:v>
                </c:pt>
                <c:pt idx="6">
                  <c:v>0</c:v>
                </c:pt>
                <c:pt idx="7">
                  <c:v>3</c:v>
                </c:pt>
                <c:pt idx="8">
                  <c:v>0</c:v>
                </c:pt>
                <c:pt idx="9">
                  <c:v>1</c:v>
                </c:pt>
                <c:pt idx="10">
                  <c:v>0</c:v>
                </c:pt>
                <c:pt idx="11">
                  <c:v>0</c:v>
                </c:pt>
                <c:pt idx="12">
                  <c:v>0</c:v>
                </c:pt>
                <c:pt idx="13">
                  <c:v>0</c:v>
                </c:pt>
                <c:pt idx="14">
                  <c:v>0</c:v>
                </c:pt>
                <c:pt idx="15">
                  <c:v>1</c:v>
                </c:pt>
                <c:pt idx="16">
                  <c:v>0</c:v>
                </c:pt>
                <c:pt idx="17">
                  <c:v>1</c:v>
                </c:pt>
                <c:pt idx="18">
                  <c:v>0</c:v>
                </c:pt>
                <c:pt idx="19">
                  <c:v>0</c:v>
                </c:pt>
                <c:pt idx="20">
                  <c:v>0</c:v>
                </c:pt>
                <c:pt idx="21">
                  <c:v>0</c:v>
                </c:pt>
              </c:numCache>
            </c:numRef>
          </c:val>
          <c:extLst xmlns:c16r2="http://schemas.microsoft.com/office/drawing/2015/06/chart">
            <c:ext xmlns:c16="http://schemas.microsoft.com/office/drawing/2014/chart" uri="{C3380CC4-5D6E-409C-BE32-E72D297353CC}">
              <c16:uniqueId val="{00000000-9512-4CCA-8579-1314F7A3B957}"/>
            </c:ext>
          </c:extLst>
        </c:ser>
        <c:ser>
          <c:idx val="1"/>
          <c:order val="1"/>
          <c:spPr>
            <a:solidFill>
              <a:srgbClr val="FFFF00"/>
            </a:solidFill>
            <a:ln w="15875">
              <a:solidFill>
                <a:schemeClr val="tx1"/>
              </a:solidFill>
            </a:ln>
            <a:effectLst/>
          </c:spPr>
          <c:invertIfNegative val="0"/>
          <c:cat>
            <c:strRef>
              <c:f>相互評価結果!$E$3:$Z$3</c:f>
              <c:strCache>
                <c:ptCount val="22"/>
                <c:pt idx="0">
                  <c:v>教師</c:v>
                </c:pt>
                <c:pt idx="1">
                  <c:v>生徒</c:v>
                </c:pt>
                <c:pt idx="2">
                  <c:v>教師</c:v>
                </c:pt>
                <c:pt idx="3">
                  <c:v>生徒</c:v>
                </c:pt>
                <c:pt idx="4">
                  <c:v>教師</c:v>
                </c:pt>
                <c:pt idx="5">
                  <c:v>生徒</c:v>
                </c:pt>
                <c:pt idx="6">
                  <c:v>教師</c:v>
                </c:pt>
                <c:pt idx="7">
                  <c:v>生徒</c:v>
                </c:pt>
                <c:pt idx="8">
                  <c:v>教師</c:v>
                </c:pt>
                <c:pt idx="9">
                  <c:v>生徒</c:v>
                </c:pt>
                <c:pt idx="10">
                  <c:v>教師</c:v>
                </c:pt>
                <c:pt idx="11">
                  <c:v>生徒</c:v>
                </c:pt>
                <c:pt idx="12">
                  <c:v>教師</c:v>
                </c:pt>
                <c:pt idx="13">
                  <c:v>生徒</c:v>
                </c:pt>
                <c:pt idx="14">
                  <c:v>教師</c:v>
                </c:pt>
                <c:pt idx="15">
                  <c:v>生徒</c:v>
                </c:pt>
                <c:pt idx="16">
                  <c:v>教師</c:v>
                </c:pt>
                <c:pt idx="17">
                  <c:v>生徒</c:v>
                </c:pt>
                <c:pt idx="18">
                  <c:v>教師</c:v>
                </c:pt>
                <c:pt idx="19">
                  <c:v>生徒</c:v>
                </c:pt>
                <c:pt idx="20">
                  <c:v>教師</c:v>
                </c:pt>
                <c:pt idx="21">
                  <c:v>生徒</c:v>
                </c:pt>
              </c:strCache>
            </c:strRef>
          </c:cat>
          <c:val>
            <c:numRef>
              <c:f>相互評価結果!$E$5:$Z$5</c:f>
              <c:numCache>
                <c:formatCode>General</c:formatCode>
                <c:ptCount val="22"/>
                <c:pt idx="0">
                  <c:v>2</c:v>
                </c:pt>
                <c:pt idx="1">
                  <c:v>4</c:v>
                </c:pt>
                <c:pt idx="2">
                  <c:v>1</c:v>
                </c:pt>
                <c:pt idx="3">
                  <c:v>2</c:v>
                </c:pt>
                <c:pt idx="4">
                  <c:v>1</c:v>
                </c:pt>
                <c:pt idx="5">
                  <c:v>2</c:v>
                </c:pt>
                <c:pt idx="6">
                  <c:v>1</c:v>
                </c:pt>
                <c:pt idx="7">
                  <c:v>1</c:v>
                </c:pt>
                <c:pt idx="8">
                  <c:v>2</c:v>
                </c:pt>
                <c:pt idx="9">
                  <c:v>3</c:v>
                </c:pt>
                <c:pt idx="10">
                  <c:v>1</c:v>
                </c:pt>
                <c:pt idx="11">
                  <c:v>1</c:v>
                </c:pt>
                <c:pt idx="12">
                  <c:v>2</c:v>
                </c:pt>
                <c:pt idx="13">
                  <c:v>1</c:v>
                </c:pt>
                <c:pt idx="14">
                  <c:v>1</c:v>
                </c:pt>
                <c:pt idx="15">
                  <c:v>2</c:v>
                </c:pt>
                <c:pt idx="16">
                  <c:v>2</c:v>
                </c:pt>
                <c:pt idx="17">
                  <c:v>2</c:v>
                </c:pt>
                <c:pt idx="18">
                  <c:v>1</c:v>
                </c:pt>
                <c:pt idx="19">
                  <c:v>1</c:v>
                </c:pt>
                <c:pt idx="20">
                  <c:v>2</c:v>
                </c:pt>
                <c:pt idx="21">
                  <c:v>2</c:v>
                </c:pt>
              </c:numCache>
            </c:numRef>
          </c:val>
          <c:extLst xmlns:c16r2="http://schemas.microsoft.com/office/drawing/2015/06/chart">
            <c:ext xmlns:c16="http://schemas.microsoft.com/office/drawing/2014/chart" uri="{C3380CC4-5D6E-409C-BE32-E72D297353CC}">
              <c16:uniqueId val="{00000001-9512-4CCA-8579-1314F7A3B957}"/>
            </c:ext>
          </c:extLst>
        </c:ser>
        <c:ser>
          <c:idx val="2"/>
          <c:order val="2"/>
          <c:spPr>
            <a:solidFill>
              <a:srgbClr val="00B050"/>
            </a:solidFill>
            <a:ln w="15875">
              <a:solidFill>
                <a:schemeClr val="tx1"/>
              </a:solidFill>
            </a:ln>
            <a:effectLst/>
          </c:spPr>
          <c:invertIfNegative val="0"/>
          <c:cat>
            <c:strRef>
              <c:f>相互評価結果!$E$3:$Z$3</c:f>
              <c:strCache>
                <c:ptCount val="22"/>
                <c:pt idx="0">
                  <c:v>教師</c:v>
                </c:pt>
                <c:pt idx="1">
                  <c:v>生徒</c:v>
                </c:pt>
                <c:pt idx="2">
                  <c:v>教師</c:v>
                </c:pt>
                <c:pt idx="3">
                  <c:v>生徒</c:v>
                </c:pt>
                <c:pt idx="4">
                  <c:v>教師</c:v>
                </c:pt>
                <c:pt idx="5">
                  <c:v>生徒</c:v>
                </c:pt>
                <c:pt idx="6">
                  <c:v>教師</c:v>
                </c:pt>
                <c:pt idx="7">
                  <c:v>生徒</c:v>
                </c:pt>
                <c:pt idx="8">
                  <c:v>教師</c:v>
                </c:pt>
                <c:pt idx="9">
                  <c:v>生徒</c:v>
                </c:pt>
                <c:pt idx="10">
                  <c:v>教師</c:v>
                </c:pt>
                <c:pt idx="11">
                  <c:v>生徒</c:v>
                </c:pt>
                <c:pt idx="12">
                  <c:v>教師</c:v>
                </c:pt>
                <c:pt idx="13">
                  <c:v>生徒</c:v>
                </c:pt>
                <c:pt idx="14">
                  <c:v>教師</c:v>
                </c:pt>
                <c:pt idx="15">
                  <c:v>生徒</c:v>
                </c:pt>
                <c:pt idx="16">
                  <c:v>教師</c:v>
                </c:pt>
                <c:pt idx="17">
                  <c:v>生徒</c:v>
                </c:pt>
                <c:pt idx="18">
                  <c:v>教師</c:v>
                </c:pt>
                <c:pt idx="19">
                  <c:v>生徒</c:v>
                </c:pt>
                <c:pt idx="20">
                  <c:v>教師</c:v>
                </c:pt>
                <c:pt idx="21">
                  <c:v>生徒</c:v>
                </c:pt>
              </c:strCache>
            </c:strRef>
          </c:cat>
          <c:val>
            <c:numRef>
              <c:f>相互評価結果!$E$6:$Z$6</c:f>
              <c:numCache>
                <c:formatCode>General</c:formatCode>
                <c:ptCount val="22"/>
                <c:pt idx="0">
                  <c:v>2</c:v>
                </c:pt>
                <c:pt idx="1">
                  <c:v>0</c:v>
                </c:pt>
                <c:pt idx="2">
                  <c:v>2</c:v>
                </c:pt>
                <c:pt idx="3">
                  <c:v>2</c:v>
                </c:pt>
                <c:pt idx="4">
                  <c:v>2</c:v>
                </c:pt>
                <c:pt idx="5">
                  <c:v>1</c:v>
                </c:pt>
                <c:pt idx="6">
                  <c:v>2</c:v>
                </c:pt>
                <c:pt idx="7">
                  <c:v>0</c:v>
                </c:pt>
                <c:pt idx="8">
                  <c:v>2</c:v>
                </c:pt>
                <c:pt idx="9">
                  <c:v>0</c:v>
                </c:pt>
                <c:pt idx="10">
                  <c:v>2</c:v>
                </c:pt>
                <c:pt idx="11">
                  <c:v>1</c:v>
                </c:pt>
                <c:pt idx="12">
                  <c:v>2</c:v>
                </c:pt>
                <c:pt idx="13">
                  <c:v>2</c:v>
                </c:pt>
                <c:pt idx="14">
                  <c:v>2</c:v>
                </c:pt>
                <c:pt idx="15">
                  <c:v>0</c:v>
                </c:pt>
                <c:pt idx="16">
                  <c:v>2</c:v>
                </c:pt>
                <c:pt idx="17">
                  <c:v>1</c:v>
                </c:pt>
                <c:pt idx="18">
                  <c:v>2</c:v>
                </c:pt>
                <c:pt idx="19">
                  <c:v>2</c:v>
                </c:pt>
                <c:pt idx="20">
                  <c:v>2</c:v>
                </c:pt>
                <c:pt idx="21">
                  <c:v>1</c:v>
                </c:pt>
              </c:numCache>
            </c:numRef>
          </c:val>
          <c:extLst xmlns:c16r2="http://schemas.microsoft.com/office/drawing/2015/06/chart">
            <c:ext xmlns:c16="http://schemas.microsoft.com/office/drawing/2014/chart" uri="{C3380CC4-5D6E-409C-BE32-E72D297353CC}">
              <c16:uniqueId val="{00000002-9512-4CCA-8579-1314F7A3B957}"/>
            </c:ext>
          </c:extLst>
        </c:ser>
        <c:ser>
          <c:idx val="3"/>
          <c:order val="3"/>
          <c:spPr>
            <a:solidFill>
              <a:srgbClr val="000099"/>
            </a:solidFill>
            <a:ln w="15875">
              <a:solidFill>
                <a:schemeClr val="tx1"/>
              </a:solidFill>
            </a:ln>
            <a:effectLst/>
          </c:spPr>
          <c:invertIfNegative val="0"/>
          <c:cat>
            <c:strRef>
              <c:f>相互評価結果!$E$3:$Z$3</c:f>
              <c:strCache>
                <c:ptCount val="22"/>
                <c:pt idx="0">
                  <c:v>教師</c:v>
                </c:pt>
                <c:pt idx="1">
                  <c:v>生徒</c:v>
                </c:pt>
                <c:pt idx="2">
                  <c:v>教師</c:v>
                </c:pt>
                <c:pt idx="3">
                  <c:v>生徒</c:v>
                </c:pt>
                <c:pt idx="4">
                  <c:v>教師</c:v>
                </c:pt>
                <c:pt idx="5">
                  <c:v>生徒</c:v>
                </c:pt>
                <c:pt idx="6">
                  <c:v>教師</c:v>
                </c:pt>
                <c:pt idx="7">
                  <c:v>生徒</c:v>
                </c:pt>
                <c:pt idx="8">
                  <c:v>教師</c:v>
                </c:pt>
                <c:pt idx="9">
                  <c:v>生徒</c:v>
                </c:pt>
                <c:pt idx="10">
                  <c:v>教師</c:v>
                </c:pt>
                <c:pt idx="11">
                  <c:v>生徒</c:v>
                </c:pt>
                <c:pt idx="12">
                  <c:v>教師</c:v>
                </c:pt>
                <c:pt idx="13">
                  <c:v>生徒</c:v>
                </c:pt>
                <c:pt idx="14">
                  <c:v>教師</c:v>
                </c:pt>
                <c:pt idx="15">
                  <c:v>生徒</c:v>
                </c:pt>
                <c:pt idx="16">
                  <c:v>教師</c:v>
                </c:pt>
                <c:pt idx="17">
                  <c:v>生徒</c:v>
                </c:pt>
                <c:pt idx="18">
                  <c:v>教師</c:v>
                </c:pt>
                <c:pt idx="19">
                  <c:v>生徒</c:v>
                </c:pt>
                <c:pt idx="20">
                  <c:v>教師</c:v>
                </c:pt>
                <c:pt idx="21">
                  <c:v>生徒</c:v>
                </c:pt>
              </c:strCache>
            </c:strRef>
          </c:cat>
          <c:val>
            <c:numRef>
              <c:f>相互評価結果!$E$7:$Z$7</c:f>
              <c:numCache>
                <c:formatCode>General</c:formatCode>
                <c:ptCount val="22"/>
                <c:pt idx="0">
                  <c:v>0</c:v>
                </c:pt>
                <c:pt idx="1">
                  <c:v>0</c:v>
                </c:pt>
                <c:pt idx="2">
                  <c:v>1</c:v>
                </c:pt>
                <c:pt idx="3">
                  <c:v>0</c:v>
                </c:pt>
                <c:pt idx="4">
                  <c:v>0</c:v>
                </c:pt>
                <c:pt idx="5">
                  <c:v>0</c:v>
                </c:pt>
                <c:pt idx="6">
                  <c:v>1</c:v>
                </c:pt>
                <c:pt idx="7">
                  <c:v>0</c:v>
                </c:pt>
                <c:pt idx="8">
                  <c:v>1</c:v>
                </c:pt>
                <c:pt idx="9">
                  <c:v>1</c:v>
                </c:pt>
                <c:pt idx="10">
                  <c:v>2</c:v>
                </c:pt>
                <c:pt idx="11">
                  <c:v>1</c:v>
                </c:pt>
                <c:pt idx="12">
                  <c:v>1</c:v>
                </c:pt>
                <c:pt idx="13">
                  <c:v>2</c:v>
                </c:pt>
                <c:pt idx="14">
                  <c:v>2</c:v>
                </c:pt>
                <c:pt idx="15">
                  <c:v>1</c:v>
                </c:pt>
                <c:pt idx="16">
                  <c:v>1</c:v>
                </c:pt>
                <c:pt idx="17">
                  <c:v>1</c:v>
                </c:pt>
                <c:pt idx="18">
                  <c:v>2</c:v>
                </c:pt>
                <c:pt idx="19">
                  <c:v>1</c:v>
                </c:pt>
                <c:pt idx="20">
                  <c:v>1</c:v>
                </c:pt>
                <c:pt idx="21">
                  <c:v>2</c:v>
                </c:pt>
              </c:numCache>
            </c:numRef>
          </c:val>
          <c:extLst xmlns:c16r2="http://schemas.microsoft.com/office/drawing/2015/06/chart">
            <c:ext xmlns:c16="http://schemas.microsoft.com/office/drawing/2014/chart" uri="{C3380CC4-5D6E-409C-BE32-E72D297353CC}">
              <c16:uniqueId val="{00000003-9512-4CCA-8579-1314F7A3B957}"/>
            </c:ext>
          </c:extLst>
        </c:ser>
        <c:dLbls>
          <c:showLegendKey val="0"/>
          <c:showVal val="0"/>
          <c:showCatName val="0"/>
          <c:showSerName val="0"/>
          <c:showPercent val="0"/>
          <c:showBubbleSize val="0"/>
        </c:dLbls>
        <c:gapWidth val="50"/>
        <c:overlap val="100"/>
        <c:axId val="470290064"/>
        <c:axId val="470293592"/>
      </c:barChart>
      <c:catAx>
        <c:axId val="470290064"/>
        <c:scaling>
          <c:orientation val="minMax"/>
        </c:scaling>
        <c:delete val="0"/>
        <c:axPos val="l"/>
        <c:numFmt formatCode="General" sourceLinked="1"/>
        <c:majorTickMark val="cross"/>
        <c:minorTickMark val="none"/>
        <c:tickLblPos val="nextTo"/>
        <c:spPr>
          <a:noFill/>
          <a:ln w="22225" cap="flat" cmpd="sng" algn="ctr">
            <a:solidFill>
              <a:schemeClr val="tx1"/>
            </a:solidFill>
            <a:round/>
          </a:ln>
          <a:effectLst/>
        </c:spPr>
        <c:txPr>
          <a:bodyPr rot="0" spcFirstLastPara="1" vertOverflow="ellipsis" wrap="square" anchor="ctr" anchorCtr="1"/>
          <a:lstStyle/>
          <a:p>
            <a:pPr>
              <a:defRPr sz="1400" b="1" i="0" u="none" strike="noStrike" kern="1200" baseline="0">
                <a:solidFill>
                  <a:schemeClr val="tx1"/>
                </a:solidFill>
                <a:latin typeface="+mn-lt"/>
                <a:ea typeface="+mn-ea"/>
                <a:cs typeface="+mn-cs"/>
              </a:defRPr>
            </a:pPr>
            <a:endParaRPr lang="ja-JP"/>
          </a:p>
        </c:txPr>
        <c:crossAx val="470293592"/>
        <c:crosses val="autoZero"/>
        <c:auto val="1"/>
        <c:lblAlgn val="ctr"/>
        <c:lblOffset val="100"/>
        <c:tickLblSkip val="1"/>
        <c:tickMarkSkip val="2"/>
        <c:noMultiLvlLbl val="0"/>
      </c:catAx>
      <c:valAx>
        <c:axId val="470293592"/>
        <c:scaling>
          <c:orientation val="minMax"/>
        </c:scaling>
        <c:delete val="0"/>
        <c:axPos val="b"/>
        <c:majorGridlines>
          <c:spPr>
            <a:ln w="9525" cap="flat" cmpd="sng" algn="ctr">
              <a:solidFill>
                <a:schemeClr val="tx1"/>
              </a:solidFill>
              <a:round/>
            </a:ln>
            <a:effectLst/>
          </c:spPr>
        </c:majorGridlines>
        <c:numFmt formatCode="0%" sourceLinked="1"/>
        <c:majorTickMark val="out"/>
        <c:minorTickMark val="none"/>
        <c:tickLblPos val="high"/>
        <c:spPr>
          <a:noFill/>
          <a:ln w="22225">
            <a:solidFill>
              <a:schemeClr val="tx1"/>
            </a:solidFill>
          </a:ln>
          <a:effectLst/>
        </c:spPr>
        <c:txPr>
          <a:bodyPr rot="-600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ja-JP"/>
          </a:p>
        </c:txPr>
        <c:crossAx val="470290064"/>
        <c:crosses val="autoZero"/>
        <c:crossBetween val="between"/>
        <c:majorUnit val="0.2"/>
      </c:valAx>
      <c:spPr>
        <a:noFill/>
        <a:ln>
          <a:noFill/>
        </a:ln>
        <a:effectLst/>
      </c:spPr>
    </c:plotArea>
    <c:legend>
      <c:legendPos val="r"/>
      <c:legendEntry>
        <c:idx val="0"/>
        <c:txPr>
          <a:bodyPr rot="0" spcFirstLastPara="1" vertOverflow="ellipsis" vert="horz" wrap="square" anchor="ctr" anchorCtr="1"/>
          <a:lstStyle/>
          <a:p>
            <a:pPr>
              <a:defRPr sz="3600" b="0" i="0" u="none" strike="noStrike" kern="1200" baseline="0">
                <a:solidFill>
                  <a:schemeClr val="bg1">
                    <a:alpha val="0"/>
                  </a:schemeClr>
                </a:solidFill>
                <a:latin typeface="+mn-lt"/>
                <a:ea typeface="+mn-ea"/>
                <a:cs typeface="+mn-cs"/>
              </a:defRPr>
            </a:pPr>
            <a:endParaRPr lang="ja-JP"/>
          </a:p>
        </c:txPr>
      </c:legendEntry>
      <c:legendEntry>
        <c:idx val="1"/>
        <c:txPr>
          <a:bodyPr rot="0" spcFirstLastPara="1" vertOverflow="ellipsis" vert="horz" wrap="square" anchor="ctr" anchorCtr="1"/>
          <a:lstStyle/>
          <a:p>
            <a:pPr>
              <a:defRPr sz="3600" b="0" i="0" u="none" strike="noStrike" kern="1200" baseline="0">
                <a:solidFill>
                  <a:schemeClr val="bg1">
                    <a:alpha val="0"/>
                  </a:schemeClr>
                </a:solidFill>
                <a:latin typeface="+mn-lt"/>
                <a:ea typeface="+mn-ea"/>
                <a:cs typeface="+mn-cs"/>
              </a:defRPr>
            </a:pPr>
            <a:endParaRPr lang="ja-JP"/>
          </a:p>
        </c:txPr>
      </c:legendEntry>
      <c:legendEntry>
        <c:idx val="2"/>
        <c:txPr>
          <a:bodyPr rot="0" spcFirstLastPara="1" vertOverflow="ellipsis" vert="horz" wrap="square" anchor="ctr" anchorCtr="1"/>
          <a:lstStyle/>
          <a:p>
            <a:pPr>
              <a:defRPr sz="3600" b="0" i="0" u="none" strike="noStrike" kern="1200" baseline="0">
                <a:solidFill>
                  <a:schemeClr val="bg1">
                    <a:alpha val="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3600" b="0" i="0" u="none" strike="noStrike" kern="1200" baseline="0">
                <a:solidFill>
                  <a:schemeClr val="bg1">
                    <a:alpha val="0"/>
                  </a:schemeClr>
                </a:solidFill>
                <a:latin typeface="+mn-lt"/>
                <a:ea typeface="+mn-ea"/>
                <a:cs typeface="+mn-cs"/>
              </a:defRPr>
            </a:pPr>
            <a:endParaRPr lang="ja-JP"/>
          </a:p>
        </c:txPr>
      </c:legendEntry>
      <c:layout>
        <c:manualLayout>
          <c:xMode val="edge"/>
          <c:yMode val="edge"/>
          <c:x val="0.94907157325939229"/>
          <c:y val="5.5894633698748003E-2"/>
          <c:w val="5.0928426740607727E-2"/>
          <c:h val="0.54590989535086121"/>
        </c:manualLayout>
      </c:layout>
      <c:overlay val="1"/>
      <c:spPr>
        <a:noFill/>
        <a:ln>
          <a:noFill/>
        </a:ln>
        <a:effectLst/>
      </c:spPr>
      <c:txPr>
        <a:bodyPr rot="0" spcFirstLastPara="1" vertOverflow="ellipsis" vert="horz" wrap="square" anchor="ctr" anchorCtr="1"/>
        <a:lstStyle/>
        <a:p>
          <a:pPr>
            <a:defRPr sz="36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2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diamond"/>
            <c:size val="14"/>
            <c:spPr>
              <a:solidFill>
                <a:srgbClr val="FF99CC"/>
              </a:solidFill>
              <a:ln w="9525">
                <a:solidFill>
                  <a:schemeClr val="tx1"/>
                </a:solidFill>
                <a:round/>
              </a:ln>
              <a:effectLst/>
            </c:spPr>
          </c:marker>
          <c:xVal>
            <c:numRef>
              <c:f>相互評価結果!$AC$2:$AC$23</c:f>
              <c:numCache>
                <c:formatCode>0.00</c:formatCode>
                <c:ptCount val="22"/>
                <c:pt idx="0">
                  <c:v>3</c:v>
                </c:pt>
                <c:pt idx="1">
                  <c:v>2.8</c:v>
                </c:pt>
                <c:pt idx="2">
                  <c:v>3</c:v>
                </c:pt>
                <c:pt idx="3">
                  <c:v>3.2</c:v>
                </c:pt>
                <c:pt idx="4">
                  <c:v>2.4</c:v>
                </c:pt>
                <c:pt idx="5">
                  <c:v>2.8</c:v>
                </c:pt>
                <c:pt idx="6">
                  <c:v>2.25</c:v>
                </c:pt>
                <c:pt idx="7">
                  <c:v>3.2</c:v>
                </c:pt>
                <c:pt idx="8">
                  <c:v>3.2</c:v>
                </c:pt>
                <c:pt idx="9">
                  <c:v>2.8</c:v>
                </c:pt>
                <c:pt idx="10">
                  <c:v>3</c:v>
                </c:pt>
                <c:pt idx="11">
                  <c:v>3.2</c:v>
                </c:pt>
                <c:pt idx="12">
                  <c:v>2.2000000000000002</c:v>
                </c:pt>
                <c:pt idx="13">
                  <c:v>2.8</c:v>
                </c:pt>
                <c:pt idx="14">
                  <c:v>1.25</c:v>
                </c:pt>
                <c:pt idx="15">
                  <c:v>3</c:v>
                </c:pt>
                <c:pt idx="16">
                  <c:v>2.33</c:v>
                </c:pt>
                <c:pt idx="17">
                  <c:v>2.66</c:v>
                </c:pt>
                <c:pt idx="18">
                  <c:v>2.5</c:v>
                </c:pt>
                <c:pt idx="19">
                  <c:v>3</c:v>
                </c:pt>
                <c:pt idx="20">
                  <c:v>2</c:v>
                </c:pt>
                <c:pt idx="21">
                  <c:v>2.5</c:v>
                </c:pt>
              </c:numCache>
            </c:numRef>
          </c:xVal>
          <c:yVal>
            <c:numRef>
              <c:f>相互評価結果!$AB$2:$AB$23</c:f>
              <c:numCache>
                <c:formatCode>General</c:formatCode>
                <c:ptCount val="22"/>
                <c:pt idx="0">
                  <c:v>22</c:v>
                </c:pt>
                <c:pt idx="1">
                  <c:v>21</c:v>
                </c:pt>
                <c:pt idx="2">
                  <c:v>20</c:v>
                </c:pt>
                <c:pt idx="3">
                  <c:v>19</c:v>
                </c:pt>
                <c:pt idx="4">
                  <c:v>18</c:v>
                </c:pt>
                <c:pt idx="5">
                  <c:v>17</c:v>
                </c:pt>
                <c:pt idx="6">
                  <c:v>16</c:v>
                </c:pt>
                <c:pt idx="7">
                  <c:v>15</c:v>
                </c:pt>
                <c:pt idx="8">
                  <c:v>14</c:v>
                </c:pt>
                <c:pt idx="9">
                  <c:v>13</c:v>
                </c:pt>
                <c:pt idx="10">
                  <c:v>12</c:v>
                </c:pt>
                <c:pt idx="11">
                  <c:v>11</c:v>
                </c:pt>
                <c:pt idx="12">
                  <c:v>10</c:v>
                </c:pt>
                <c:pt idx="13">
                  <c:v>9</c:v>
                </c:pt>
                <c:pt idx="14">
                  <c:v>8</c:v>
                </c:pt>
                <c:pt idx="15">
                  <c:v>7</c:v>
                </c:pt>
                <c:pt idx="16">
                  <c:v>6</c:v>
                </c:pt>
                <c:pt idx="17">
                  <c:v>5</c:v>
                </c:pt>
                <c:pt idx="18">
                  <c:v>4</c:v>
                </c:pt>
                <c:pt idx="19">
                  <c:v>3</c:v>
                </c:pt>
                <c:pt idx="20">
                  <c:v>2</c:v>
                </c:pt>
                <c:pt idx="21">
                  <c:v>1</c:v>
                </c:pt>
              </c:numCache>
            </c:numRef>
          </c:yVal>
          <c:smooth val="0"/>
          <c:extLst xmlns:c16r2="http://schemas.microsoft.com/office/drawing/2015/06/chart">
            <c:ext xmlns:c16="http://schemas.microsoft.com/office/drawing/2014/chart" uri="{C3380CC4-5D6E-409C-BE32-E72D297353CC}">
              <c16:uniqueId val="{00000000-27E3-4509-B765-96CED35FC5FB}"/>
            </c:ext>
          </c:extLst>
        </c:ser>
        <c:dLbls>
          <c:showLegendKey val="0"/>
          <c:showVal val="0"/>
          <c:showCatName val="0"/>
          <c:showSerName val="0"/>
          <c:showPercent val="0"/>
          <c:showBubbleSize val="0"/>
        </c:dLbls>
        <c:axId val="473461696"/>
        <c:axId val="473462088"/>
      </c:scatterChart>
      <c:valAx>
        <c:axId val="473461696"/>
        <c:scaling>
          <c:orientation val="minMax"/>
          <c:max val="4"/>
          <c:min val="1"/>
        </c:scaling>
        <c:delete val="1"/>
        <c:axPos val="b"/>
        <c:numFmt formatCode="0.00" sourceLinked="1"/>
        <c:majorTickMark val="none"/>
        <c:minorTickMark val="none"/>
        <c:tickLblPos val="nextTo"/>
        <c:crossAx val="473462088"/>
        <c:crosses val="autoZero"/>
        <c:crossBetween val="midCat"/>
      </c:valAx>
      <c:valAx>
        <c:axId val="473462088"/>
        <c:scaling>
          <c:orientation val="minMax"/>
          <c:max val="22"/>
          <c:min val="1"/>
        </c:scaling>
        <c:delete val="1"/>
        <c:axPos val="l"/>
        <c:numFmt formatCode="General" sourceLinked="1"/>
        <c:majorTickMark val="none"/>
        <c:minorTickMark val="none"/>
        <c:tickLblPos val="nextTo"/>
        <c:crossAx val="473461696"/>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69821819298606"/>
          <c:y val="0.16101851607279644"/>
          <c:w val="0.64287562422332711"/>
          <c:h val="0.71738362304883707"/>
        </c:manualLayout>
      </c:layout>
      <c:radarChart>
        <c:radarStyle val="marker"/>
        <c:varyColors val="0"/>
        <c:ser>
          <c:idx val="0"/>
          <c:order val="0"/>
          <c:spPr>
            <a:ln w="47625" cap="rnd">
              <a:solidFill>
                <a:srgbClr val="000099"/>
              </a:solidFill>
              <a:round/>
            </a:ln>
            <a:effectLst/>
          </c:spPr>
          <c:marker>
            <c:symbol val="circle"/>
            <c:size val="14"/>
            <c:spPr>
              <a:solidFill>
                <a:srgbClr val="000099"/>
              </a:solidFill>
              <a:ln w="9525">
                <a:solidFill>
                  <a:srgbClr val="000099">
                    <a:alpha val="97000"/>
                  </a:srgbClr>
                </a:solidFill>
              </a:ln>
              <a:effectLst/>
            </c:spPr>
          </c:marker>
          <c:cat>
            <c:strRef>
              <c:f>相互評価結果!$E$9:$O$9</c:f>
              <c:strCache>
                <c:ptCount val="11"/>
                <c:pt idx="0">
                  <c:v>項目①</c:v>
                </c:pt>
                <c:pt idx="1">
                  <c:v>項目②</c:v>
                </c:pt>
                <c:pt idx="2">
                  <c:v>項目③</c:v>
                </c:pt>
                <c:pt idx="3">
                  <c:v>項目④</c:v>
                </c:pt>
                <c:pt idx="4">
                  <c:v>項目⑤</c:v>
                </c:pt>
                <c:pt idx="5">
                  <c:v>項目⑥</c:v>
                </c:pt>
                <c:pt idx="6">
                  <c:v>項目⑦</c:v>
                </c:pt>
                <c:pt idx="7">
                  <c:v>項目⑧</c:v>
                </c:pt>
                <c:pt idx="8">
                  <c:v>項目⑨</c:v>
                </c:pt>
                <c:pt idx="9">
                  <c:v>項目⑩</c:v>
                </c:pt>
                <c:pt idx="10">
                  <c:v>項目⑪</c:v>
                </c:pt>
              </c:strCache>
            </c:strRef>
          </c:cat>
          <c:val>
            <c:numRef>
              <c:f>相互評価結果!$E$10:$O$10</c:f>
              <c:numCache>
                <c:formatCode>0.00</c:formatCode>
                <c:ptCount val="11"/>
                <c:pt idx="0">
                  <c:v>2</c:v>
                </c:pt>
                <c:pt idx="1">
                  <c:v>2</c:v>
                </c:pt>
                <c:pt idx="2">
                  <c:v>2.6</c:v>
                </c:pt>
                <c:pt idx="3">
                  <c:v>2.75</c:v>
                </c:pt>
                <c:pt idx="4">
                  <c:v>1.8</c:v>
                </c:pt>
                <c:pt idx="5">
                  <c:v>2</c:v>
                </c:pt>
                <c:pt idx="6">
                  <c:v>2.8</c:v>
                </c:pt>
                <c:pt idx="7">
                  <c:v>3.75</c:v>
                </c:pt>
                <c:pt idx="8">
                  <c:v>2.67</c:v>
                </c:pt>
                <c:pt idx="9">
                  <c:v>2.5</c:v>
                </c:pt>
                <c:pt idx="10">
                  <c:v>3</c:v>
                </c:pt>
              </c:numCache>
            </c:numRef>
          </c:val>
          <c:extLst xmlns:c16r2="http://schemas.microsoft.com/office/drawing/2015/06/chart">
            <c:ext xmlns:c16="http://schemas.microsoft.com/office/drawing/2014/chart" uri="{C3380CC4-5D6E-409C-BE32-E72D297353CC}">
              <c16:uniqueId val="{00000000-4F0E-472F-B5C4-BA774D0E149E}"/>
            </c:ext>
          </c:extLst>
        </c:ser>
        <c:ser>
          <c:idx val="1"/>
          <c:order val="1"/>
          <c:spPr>
            <a:ln w="47625" cap="rnd">
              <a:solidFill>
                <a:srgbClr val="FF0000"/>
              </a:solidFill>
              <a:round/>
            </a:ln>
            <a:effectLst/>
          </c:spPr>
          <c:marker>
            <c:symbol val="circle"/>
            <c:size val="14"/>
            <c:spPr>
              <a:solidFill>
                <a:srgbClr val="FF0000"/>
              </a:solidFill>
              <a:ln w="9525">
                <a:solidFill>
                  <a:srgbClr val="FF0000"/>
                </a:solidFill>
              </a:ln>
              <a:effectLst/>
            </c:spPr>
          </c:marker>
          <c:cat>
            <c:strRef>
              <c:f>相互評価結果!$E$9:$O$9</c:f>
              <c:strCache>
                <c:ptCount val="11"/>
                <c:pt idx="0">
                  <c:v>項目①</c:v>
                </c:pt>
                <c:pt idx="1">
                  <c:v>項目②</c:v>
                </c:pt>
                <c:pt idx="2">
                  <c:v>項目③</c:v>
                </c:pt>
                <c:pt idx="3">
                  <c:v>項目④</c:v>
                </c:pt>
                <c:pt idx="4">
                  <c:v>項目⑤</c:v>
                </c:pt>
                <c:pt idx="5">
                  <c:v>項目⑥</c:v>
                </c:pt>
                <c:pt idx="6">
                  <c:v>項目⑦</c:v>
                </c:pt>
                <c:pt idx="7">
                  <c:v>項目⑧</c:v>
                </c:pt>
                <c:pt idx="8">
                  <c:v>項目⑨</c:v>
                </c:pt>
                <c:pt idx="9">
                  <c:v>項目⑩</c:v>
                </c:pt>
                <c:pt idx="10">
                  <c:v>項目⑪</c:v>
                </c:pt>
              </c:strCache>
            </c:strRef>
          </c:cat>
          <c:val>
            <c:numRef>
              <c:f>相互評価結果!$E$11:$O$11</c:f>
              <c:numCache>
                <c:formatCode>0.00</c:formatCode>
                <c:ptCount val="11"/>
                <c:pt idx="0">
                  <c:v>2.2000000000000002</c:v>
                </c:pt>
                <c:pt idx="1">
                  <c:v>1.8</c:v>
                </c:pt>
                <c:pt idx="2">
                  <c:v>2.2000000000000002</c:v>
                </c:pt>
                <c:pt idx="3">
                  <c:v>1.8</c:v>
                </c:pt>
                <c:pt idx="4">
                  <c:v>2.2000000000000002</c:v>
                </c:pt>
                <c:pt idx="5">
                  <c:v>1.8</c:v>
                </c:pt>
                <c:pt idx="6">
                  <c:v>2.2000000000000002</c:v>
                </c:pt>
                <c:pt idx="7">
                  <c:v>2</c:v>
                </c:pt>
                <c:pt idx="8">
                  <c:v>2.34</c:v>
                </c:pt>
                <c:pt idx="9">
                  <c:v>2</c:v>
                </c:pt>
                <c:pt idx="10">
                  <c:v>2.5</c:v>
                </c:pt>
              </c:numCache>
            </c:numRef>
          </c:val>
          <c:extLst xmlns:c16r2="http://schemas.microsoft.com/office/drawing/2015/06/chart">
            <c:ext xmlns:c16="http://schemas.microsoft.com/office/drawing/2014/chart" uri="{C3380CC4-5D6E-409C-BE32-E72D297353CC}">
              <c16:uniqueId val="{00000002-4F0E-472F-B5C4-BA774D0E149E}"/>
            </c:ext>
          </c:extLst>
        </c:ser>
        <c:dLbls>
          <c:showLegendKey val="0"/>
          <c:showVal val="0"/>
          <c:showCatName val="0"/>
          <c:showSerName val="0"/>
          <c:showPercent val="0"/>
          <c:showBubbleSize val="0"/>
        </c:dLbls>
        <c:axId val="470288496"/>
        <c:axId val="470288888"/>
      </c:radarChart>
      <c:catAx>
        <c:axId val="470288496"/>
        <c:scaling>
          <c:orientation val="minMax"/>
        </c:scaling>
        <c:delete val="1"/>
        <c:axPos val="b"/>
        <c:numFmt formatCode="General" sourceLinked="1"/>
        <c:majorTickMark val="none"/>
        <c:minorTickMark val="none"/>
        <c:tickLblPos val="nextTo"/>
        <c:crossAx val="470288888"/>
        <c:crosses val="autoZero"/>
        <c:auto val="1"/>
        <c:lblAlgn val="ctr"/>
        <c:lblOffset val="100"/>
        <c:noMultiLvlLbl val="0"/>
      </c:catAx>
      <c:valAx>
        <c:axId val="470288888"/>
        <c:scaling>
          <c:orientation val="minMax"/>
          <c:max val="4"/>
          <c:min val="1"/>
        </c:scaling>
        <c:delete val="0"/>
        <c:axPos val="l"/>
        <c:majorGridlines>
          <c:spPr>
            <a:ln w="15875" cap="flat" cmpd="sng" algn="ctr">
              <a:solidFill>
                <a:schemeClr val="tx1"/>
              </a:solidFill>
              <a:round/>
            </a:ln>
            <a:effectLst/>
          </c:spPr>
        </c:majorGridlines>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70288496"/>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paperSize="9" orientation="landscape" horizontalDpi="-3"/>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21</xdr:col>
      <xdr:colOff>304800</xdr:colOff>
      <xdr:row>37</xdr:row>
      <xdr:rowOff>190500</xdr:rowOff>
    </xdr:from>
    <xdr:to>
      <xdr:col>28</xdr:col>
      <xdr:colOff>635000</xdr:colOff>
      <xdr:row>58</xdr:row>
      <xdr:rowOff>190500</xdr:rowOff>
    </xdr:to>
    <xdr:sp macro="" textlink="">
      <xdr:nvSpPr>
        <xdr:cNvPr id="54" name="パイ 53"/>
        <xdr:cNvSpPr/>
      </xdr:nvSpPr>
      <xdr:spPr>
        <a:xfrm>
          <a:off x="15494000" y="9499600"/>
          <a:ext cx="5130800" cy="5118100"/>
        </a:xfrm>
        <a:prstGeom prst="pie">
          <a:avLst>
            <a:gd name="adj1" fmla="val 15188254"/>
            <a:gd name="adj2" fmla="val 19164405"/>
          </a:avLst>
        </a:prstGeom>
        <a:solidFill>
          <a:srgbClr val="66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304800</xdr:colOff>
      <xdr:row>37</xdr:row>
      <xdr:rowOff>190500</xdr:rowOff>
    </xdr:from>
    <xdr:to>
      <xdr:col>28</xdr:col>
      <xdr:colOff>635000</xdr:colOff>
      <xdr:row>58</xdr:row>
      <xdr:rowOff>190500</xdr:rowOff>
    </xdr:to>
    <xdr:sp macro="" textlink="">
      <xdr:nvSpPr>
        <xdr:cNvPr id="53" name="パイ 52"/>
        <xdr:cNvSpPr/>
      </xdr:nvSpPr>
      <xdr:spPr>
        <a:xfrm>
          <a:off x="15494000" y="9499600"/>
          <a:ext cx="5130800" cy="5118100"/>
        </a:xfrm>
        <a:prstGeom prst="pie">
          <a:avLst>
            <a:gd name="adj1" fmla="val 19164436"/>
            <a:gd name="adj2" fmla="val 1408401"/>
          </a:avLst>
        </a:prstGeom>
        <a:solidFill>
          <a:srgbClr val="CC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304800</xdr:colOff>
      <xdr:row>37</xdr:row>
      <xdr:rowOff>190500</xdr:rowOff>
    </xdr:from>
    <xdr:to>
      <xdr:col>28</xdr:col>
      <xdr:colOff>635000</xdr:colOff>
      <xdr:row>58</xdr:row>
      <xdr:rowOff>190500</xdr:rowOff>
    </xdr:to>
    <xdr:sp macro="" textlink="">
      <xdr:nvSpPr>
        <xdr:cNvPr id="52" name="パイ 51"/>
        <xdr:cNvSpPr/>
      </xdr:nvSpPr>
      <xdr:spPr>
        <a:xfrm>
          <a:off x="15494000" y="9499600"/>
          <a:ext cx="5130800" cy="5118100"/>
        </a:xfrm>
        <a:prstGeom prst="pie">
          <a:avLst>
            <a:gd name="adj1" fmla="val 1404232"/>
            <a:gd name="adj2" fmla="val 7376665"/>
          </a:avLst>
        </a:prstGeom>
        <a:solidFill>
          <a:srgbClr val="FFFF6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304800</xdr:colOff>
      <xdr:row>37</xdr:row>
      <xdr:rowOff>190500</xdr:rowOff>
    </xdr:from>
    <xdr:to>
      <xdr:col>28</xdr:col>
      <xdr:colOff>635000</xdr:colOff>
      <xdr:row>58</xdr:row>
      <xdr:rowOff>190500</xdr:rowOff>
    </xdr:to>
    <xdr:sp macro="" textlink="">
      <xdr:nvSpPr>
        <xdr:cNvPr id="51" name="パイ 50"/>
        <xdr:cNvSpPr/>
      </xdr:nvSpPr>
      <xdr:spPr>
        <a:xfrm>
          <a:off x="15494000" y="9499600"/>
          <a:ext cx="5130800" cy="5118100"/>
        </a:xfrm>
        <a:prstGeom prst="pie">
          <a:avLst>
            <a:gd name="adj1" fmla="val 7371343"/>
            <a:gd name="adj2" fmla="val 15194153"/>
          </a:avLst>
        </a:prstGeom>
        <a:solidFill>
          <a:srgbClr val="FF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133684</xdr:colOff>
      <xdr:row>5</xdr:row>
      <xdr:rowOff>76200</xdr:rowOff>
    </xdr:from>
    <xdr:to>
      <xdr:col>29</xdr:col>
      <xdr:colOff>291353</xdr:colOff>
      <xdr:row>27</xdr:row>
      <xdr:rowOff>233946</xdr:rowOff>
    </xdr:to>
    <xdr:sp macro="" textlink="">
      <xdr:nvSpPr>
        <xdr:cNvPr id="4" name="正方形/長方形 3">
          <a:extLst>
            <a:ext uri="{FF2B5EF4-FFF2-40B4-BE49-F238E27FC236}">
              <a16:creationId xmlns="" xmlns:a16="http://schemas.microsoft.com/office/drawing/2014/main" id="{E5C62A79-8267-4E7F-B809-17B1C16DCB02}"/>
            </a:ext>
          </a:extLst>
        </xdr:cNvPr>
        <xdr:cNvSpPr/>
      </xdr:nvSpPr>
      <xdr:spPr>
        <a:xfrm>
          <a:off x="12192334" y="1917700"/>
          <a:ext cx="8069769" cy="5218696"/>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17327</xdr:colOff>
      <xdr:row>6</xdr:row>
      <xdr:rowOff>103910</xdr:rowOff>
    </xdr:from>
    <xdr:to>
      <xdr:col>29</xdr:col>
      <xdr:colOff>0</xdr:colOff>
      <xdr:row>26</xdr:row>
      <xdr:rowOff>121227</xdr:rowOff>
    </xdr:to>
    <xdr:graphicFrame macro="">
      <xdr:nvGraphicFramePr>
        <xdr:cNvPr id="5" name="グラフ 4">
          <a:extLst>
            <a:ext uri="{FF2B5EF4-FFF2-40B4-BE49-F238E27FC236}">
              <a16:creationId xmlns="" xmlns:a16="http://schemas.microsoft.com/office/drawing/2014/main" id="{8E8A93CC-16F4-48C2-8924-3A41DFBF2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245687</xdr:colOff>
      <xdr:row>25</xdr:row>
      <xdr:rowOff>128995</xdr:rowOff>
    </xdr:from>
    <xdr:to>
      <xdr:col>28</xdr:col>
      <xdr:colOff>469841</xdr:colOff>
      <xdr:row>27</xdr:row>
      <xdr:rowOff>157075</xdr:rowOff>
    </xdr:to>
    <xdr:grpSp>
      <xdr:nvGrpSpPr>
        <xdr:cNvPr id="6" name="グループ化 5">
          <a:extLst>
            <a:ext uri="{FF2B5EF4-FFF2-40B4-BE49-F238E27FC236}">
              <a16:creationId xmlns="" xmlns:a16="http://schemas.microsoft.com/office/drawing/2014/main" id="{2AA53B66-7A38-47E6-B5A7-A9127A32DB84}"/>
            </a:ext>
          </a:extLst>
        </xdr:cNvPr>
        <xdr:cNvGrpSpPr/>
      </xdr:nvGrpSpPr>
      <xdr:grpSpPr>
        <a:xfrm>
          <a:off x="14063287" y="6542495"/>
          <a:ext cx="6396354" cy="510680"/>
          <a:chOff x="10299700" y="4654550"/>
          <a:chExt cx="6152643" cy="514350"/>
        </a:xfrm>
      </xdr:grpSpPr>
      <xdr:sp macro="" textlink="">
        <xdr:nvSpPr>
          <xdr:cNvPr id="7" name="テキスト ボックス 6">
            <a:extLst>
              <a:ext uri="{FF2B5EF4-FFF2-40B4-BE49-F238E27FC236}">
                <a16:creationId xmlns="" xmlns:a16="http://schemas.microsoft.com/office/drawing/2014/main" id="{0BBD90B7-732E-4164-803E-A86069AC9E1C}"/>
              </a:ext>
            </a:extLst>
          </xdr:cNvPr>
          <xdr:cNvSpPr txBox="1"/>
        </xdr:nvSpPr>
        <xdr:spPr>
          <a:xfrm>
            <a:off x="10299700" y="4654550"/>
            <a:ext cx="755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900" b="1"/>
              <a:t>当てはまる</a:t>
            </a:r>
          </a:p>
        </xdr:txBody>
      </xdr:sp>
      <xdr:sp macro="" textlink="">
        <xdr:nvSpPr>
          <xdr:cNvPr id="8" name="テキスト ボックス 7">
            <a:extLst>
              <a:ext uri="{FF2B5EF4-FFF2-40B4-BE49-F238E27FC236}">
                <a16:creationId xmlns="" xmlns:a16="http://schemas.microsoft.com/office/drawing/2014/main" id="{F414EB62-F9CE-4A40-9555-2C3BE695FDCD}"/>
              </a:ext>
            </a:extLst>
          </xdr:cNvPr>
          <xdr:cNvSpPr txBox="1"/>
        </xdr:nvSpPr>
        <xdr:spPr>
          <a:xfrm>
            <a:off x="11521354" y="4654550"/>
            <a:ext cx="1100668"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900" b="1"/>
              <a:t>どちらかといえば</a:t>
            </a:r>
            <a:endParaRPr kumimoji="1" lang="en-US" altLang="ja-JP" sz="900" b="1"/>
          </a:p>
          <a:p>
            <a:pPr algn="ctr"/>
            <a:r>
              <a:rPr kumimoji="1" lang="ja-JP" altLang="en-US" sz="900" b="1"/>
              <a:t>当てはまる</a:t>
            </a:r>
          </a:p>
        </xdr:txBody>
      </xdr:sp>
      <xdr:sp macro="" textlink="">
        <xdr:nvSpPr>
          <xdr:cNvPr id="9" name="テキスト ボックス 8">
            <a:extLst>
              <a:ext uri="{FF2B5EF4-FFF2-40B4-BE49-F238E27FC236}">
                <a16:creationId xmlns="" xmlns:a16="http://schemas.microsoft.com/office/drawing/2014/main" id="{21A55D4A-6C85-414C-B8F5-E138CA2C3B5E}"/>
              </a:ext>
            </a:extLst>
          </xdr:cNvPr>
          <xdr:cNvSpPr txBox="1"/>
        </xdr:nvSpPr>
        <xdr:spPr>
          <a:xfrm>
            <a:off x="12865772" y="4654550"/>
            <a:ext cx="1172634"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900" b="1"/>
              <a:t>どちらかといえば</a:t>
            </a:r>
            <a:endParaRPr kumimoji="1" lang="en-US" altLang="ja-JP" sz="900" b="1"/>
          </a:p>
          <a:p>
            <a:pPr algn="ctr"/>
            <a:r>
              <a:rPr kumimoji="1" lang="ja-JP" altLang="en-US" sz="900" b="1"/>
              <a:t>当てはまらない</a:t>
            </a:r>
          </a:p>
        </xdr:txBody>
      </xdr:sp>
      <xdr:sp macro="" textlink="">
        <xdr:nvSpPr>
          <xdr:cNvPr id="10" name="テキスト ボックス 9">
            <a:extLst>
              <a:ext uri="{FF2B5EF4-FFF2-40B4-BE49-F238E27FC236}">
                <a16:creationId xmlns="" xmlns:a16="http://schemas.microsoft.com/office/drawing/2014/main" id="{43344E39-733F-45A3-B1DA-9E966A4AC363}"/>
              </a:ext>
            </a:extLst>
          </xdr:cNvPr>
          <xdr:cNvSpPr txBox="1"/>
        </xdr:nvSpPr>
        <xdr:spPr>
          <a:xfrm>
            <a:off x="14345656" y="4654550"/>
            <a:ext cx="984250"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900" b="1"/>
              <a:t>当てはまらない</a:t>
            </a:r>
          </a:p>
        </xdr:txBody>
      </xdr:sp>
      <xdr:sp macro="" textlink="">
        <xdr:nvSpPr>
          <xdr:cNvPr id="11" name="テキスト ボックス 10">
            <a:extLst>
              <a:ext uri="{FF2B5EF4-FFF2-40B4-BE49-F238E27FC236}">
                <a16:creationId xmlns="" xmlns:a16="http://schemas.microsoft.com/office/drawing/2014/main" id="{93F67A1F-C9A7-484C-9CF0-F04427279700}"/>
              </a:ext>
            </a:extLst>
          </xdr:cNvPr>
          <xdr:cNvSpPr txBox="1"/>
        </xdr:nvSpPr>
        <xdr:spPr>
          <a:xfrm>
            <a:off x="15468093" y="4654550"/>
            <a:ext cx="984250"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t>平均値</a:t>
            </a:r>
          </a:p>
        </xdr:txBody>
      </xdr:sp>
    </xdr:grpSp>
    <xdr:clientData/>
  </xdr:twoCellAnchor>
  <xdr:twoCellAnchor>
    <xdr:from>
      <xdr:col>27</xdr:col>
      <xdr:colOff>540257</xdr:colOff>
      <xdr:row>24</xdr:row>
      <xdr:rowOff>168705</xdr:rowOff>
    </xdr:from>
    <xdr:to>
      <xdr:col>28</xdr:col>
      <xdr:colOff>44662</xdr:colOff>
      <xdr:row>25</xdr:row>
      <xdr:rowOff>119087</xdr:rowOff>
    </xdr:to>
    <xdr:sp macro="" textlink="">
      <xdr:nvSpPr>
        <xdr:cNvPr id="12" name="正方形/長方形 11">
          <a:extLst>
            <a:ext uri="{FF2B5EF4-FFF2-40B4-BE49-F238E27FC236}">
              <a16:creationId xmlns="" xmlns:a16="http://schemas.microsoft.com/office/drawing/2014/main" id="{2F6A87AE-48B7-4371-AAD5-2F0F9F792A09}"/>
            </a:ext>
          </a:extLst>
        </xdr:cNvPr>
        <xdr:cNvSpPr/>
      </xdr:nvSpPr>
      <xdr:spPr>
        <a:xfrm rot="2700000">
          <a:off x="19189469" y="6367043"/>
          <a:ext cx="178982" cy="164805"/>
        </a:xfrm>
        <a:prstGeom prst="rect">
          <a:avLst/>
        </a:prstGeom>
        <a:solidFill>
          <a:srgbClr val="FF99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3327</xdr:colOff>
      <xdr:row>8</xdr:row>
      <xdr:rowOff>65210</xdr:rowOff>
    </xdr:from>
    <xdr:to>
      <xdr:col>28</xdr:col>
      <xdr:colOff>459441</xdr:colOff>
      <xdr:row>23</xdr:row>
      <xdr:rowOff>65199</xdr:rowOff>
    </xdr:to>
    <xdr:graphicFrame macro="">
      <xdr:nvGraphicFramePr>
        <xdr:cNvPr id="13" name="グラフ 12">
          <a:extLst>
            <a:ext uri="{FF2B5EF4-FFF2-40B4-BE49-F238E27FC236}">
              <a16:creationId xmlns="" xmlns:a16="http://schemas.microsoft.com/office/drawing/2014/main" id="{91D0CC4B-BD40-421B-BC68-9E5FBCEDF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2017</xdr:colOff>
      <xdr:row>22</xdr:row>
      <xdr:rowOff>217602</xdr:rowOff>
    </xdr:from>
    <xdr:to>
      <xdr:col>19</xdr:col>
      <xdr:colOff>282021</xdr:colOff>
      <xdr:row>24</xdr:row>
      <xdr:rowOff>112094</xdr:rowOff>
    </xdr:to>
    <xdr:sp macro="" textlink="">
      <xdr:nvSpPr>
        <xdr:cNvPr id="14" name="テキスト ボックス 13">
          <a:extLst>
            <a:ext uri="{FF2B5EF4-FFF2-40B4-BE49-F238E27FC236}">
              <a16:creationId xmlns="" xmlns:a16="http://schemas.microsoft.com/office/drawing/2014/main" id="{4B91235D-69BF-49F3-87E3-045EB57E56C1}"/>
            </a:ext>
          </a:extLst>
        </xdr:cNvPr>
        <xdr:cNvSpPr txBox="1"/>
      </xdr:nvSpPr>
      <xdr:spPr>
        <a:xfrm>
          <a:off x="13375117" y="5951652"/>
          <a:ext cx="280004" cy="351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４</a:t>
          </a:r>
        </a:p>
      </xdr:txBody>
    </xdr:sp>
    <xdr:clientData/>
  </xdr:twoCellAnchor>
  <xdr:twoCellAnchor>
    <xdr:from>
      <xdr:col>22</xdr:col>
      <xdr:colOff>33544</xdr:colOff>
      <xdr:row>22</xdr:row>
      <xdr:rowOff>217602</xdr:rowOff>
    </xdr:from>
    <xdr:to>
      <xdr:col>22</xdr:col>
      <xdr:colOff>379199</xdr:colOff>
      <xdr:row>24</xdr:row>
      <xdr:rowOff>150194</xdr:rowOff>
    </xdr:to>
    <xdr:sp macro="" textlink="">
      <xdr:nvSpPr>
        <xdr:cNvPr id="15" name="テキスト ボックス 14">
          <a:extLst>
            <a:ext uri="{FF2B5EF4-FFF2-40B4-BE49-F238E27FC236}">
              <a16:creationId xmlns="" xmlns:a16="http://schemas.microsoft.com/office/drawing/2014/main" id="{A12C5DCB-C601-4999-A12C-F8A685B086DD}"/>
            </a:ext>
          </a:extLst>
        </xdr:cNvPr>
        <xdr:cNvSpPr txBox="1"/>
      </xdr:nvSpPr>
      <xdr:spPr>
        <a:xfrm>
          <a:off x="15387844" y="5951652"/>
          <a:ext cx="345655" cy="389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３</a:t>
          </a:r>
        </a:p>
      </xdr:txBody>
    </xdr:sp>
    <xdr:clientData/>
  </xdr:twoCellAnchor>
  <xdr:twoCellAnchor>
    <xdr:from>
      <xdr:col>25</xdr:col>
      <xdr:colOff>130721</xdr:colOff>
      <xdr:row>22</xdr:row>
      <xdr:rowOff>217602</xdr:rowOff>
    </xdr:from>
    <xdr:to>
      <xdr:col>25</xdr:col>
      <xdr:colOff>416827</xdr:colOff>
      <xdr:row>24</xdr:row>
      <xdr:rowOff>150194</xdr:rowOff>
    </xdr:to>
    <xdr:sp macro="" textlink="">
      <xdr:nvSpPr>
        <xdr:cNvPr id="16" name="テキスト ボックス 15">
          <a:extLst>
            <a:ext uri="{FF2B5EF4-FFF2-40B4-BE49-F238E27FC236}">
              <a16:creationId xmlns="" xmlns:a16="http://schemas.microsoft.com/office/drawing/2014/main" id="{16562B29-8472-4ED1-85F0-A494ACDF0A7A}"/>
            </a:ext>
          </a:extLst>
        </xdr:cNvPr>
        <xdr:cNvSpPr txBox="1"/>
      </xdr:nvSpPr>
      <xdr:spPr>
        <a:xfrm>
          <a:off x="17466221" y="5951652"/>
          <a:ext cx="286106" cy="389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２</a:t>
          </a:r>
        </a:p>
      </xdr:txBody>
    </xdr:sp>
    <xdr:clientData/>
  </xdr:twoCellAnchor>
  <xdr:twoCellAnchor>
    <xdr:from>
      <xdr:col>28</xdr:col>
      <xdr:colOff>168351</xdr:colOff>
      <xdr:row>22</xdr:row>
      <xdr:rowOff>217602</xdr:rowOff>
    </xdr:from>
    <xdr:to>
      <xdr:col>28</xdr:col>
      <xdr:colOff>464373</xdr:colOff>
      <xdr:row>24</xdr:row>
      <xdr:rowOff>112094</xdr:rowOff>
    </xdr:to>
    <xdr:sp macro="" textlink="">
      <xdr:nvSpPr>
        <xdr:cNvPr id="17" name="テキスト ボックス 16">
          <a:extLst>
            <a:ext uri="{FF2B5EF4-FFF2-40B4-BE49-F238E27FC236}">
              <a16:creationId xmlns="" xmlns:a16="http://schemas.microsoft.com/office/drawing/2014/main" id="{42D661B7-D45C-4EAE-A2AE-04FEFC8ED21A}"/>
            </a:ext>
          </a:extLst>
        </xdr:cNvPr>
        <xdr:cNvSpPr txBox="1"/>
      </xdr:nvSpPr>
      <xdr:spPr>
        <a:xfrm>
          <a:off x="19485051" y="5951652"/>
          <a:ext cx="296022" cy="351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１</a:t>
          </a:r>
        </a:p>
      </xdr:txBody>
    </xdr:sp>
    <xdr:clientData/>
  </xdr:twoCellAnchor>
  <xdr:twoCellAnchor>
    <xdr:from>
      <xdr:col>25</xdr:col>
      <xdr:colOff>692726</xdr:colOff>
      <xdr:row>35</xdr:row>
      <xdr:rowOff>34061</xdr:rowOff>
    </xdr:from>
    <xdr:to>
      <xdr:col>27</xdr:col>
      <xdr:colOff>252656</xdr:colOff>
      <xdr:row>36</xdr:row>
      <xdr:rowOff>213576</xdr:rowOff>
    </xdr:to>
    <xdr:sp macro="" textlink="">
      <xdr:nvSpPr>
        <xdr:cNvPr id="21" name="テキスト ボックス 20">
          <a:extLst>
            <a:ext uri="{FF2B5EF4-FFF2-40B4-BE49-F238E27FC236}">
              <a16:creationId xmlns="" xmlns:a16="http://schemas.microsoft.com/office/drawing/2014/main" id="{F8C8CE6C-D5D1-4CFA-89B7-9E0419C7CEBE}"/>
            </a:ext>
          </a:extLst>
        </xdr:cNvPr>
        <xdr:cNvSpPr txBox="1"/>
      </xdr:nvSpPr>
      <xdr:spPr>
        <a:xfrm>
          <a:off x="17996476" y="8797061"/>
          <a:ext cx="912480" cy="414465"/>
        </a:xfrm>
        <a:prstGeom prst="rect">
          <a:avLst/>
        </a:prstGeom>
        <a:solidFill>
          <a:srgbClr val="66CCFF"/>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spc="-100" baseline="0"/>
            <a:t>導入</a:t>
          </a:r>
        </a:p>
      </xdr:txBody>
    </xdr:sp>
    <xdr:clientData/>
  </xdr:twoCellAnchor>
  <xdr:twoCellAnchor>
    <xdr:from>
      <xdr:col>19</xdr:col>
      <xdr:colOff>275246</xdr:colOff>
      <xdr:row>28</xdr:row>
      <xdr:rowOff>194720</xdr:rowOff>
    </xdr:from>
    <xdr:to>
      <xdr:col>31</xdr:col>
      <xdr:colOff>25795</xdr:colOff>
      <xdr:row>60</xdr:row>
      <xdr:rowOff>59349</xdr:rowOff>
    </xdr:to>
    <xdr:graphicFrame macro="">
      <xdr:nvGraphicFramePr>
        <xdr:cNvPr id="22" name="グラフ 21">
          <a:extLst>
            <a:ext uri="{FF2B5EF4-FFF2-40B4-BE49-F238E27FC236}">
              <a16:creationId xmlns="" xmlns:a16="http://schemas.microsoft.com/office/drawing/2014/main" id="{654C414F-D1E6-4948-A49E-126B47C2CB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121229</xdr:colOff>
      <xdr:row>31</xdr:row>
      <xdr:rowOff>103909</xdr:rowOff>
    </xdr:from>
    <xdr:to>
      <xdr:col>27</xdr:col>
      <xdr:colOff>277092</xdr:colOff>
      <xdr:row>35</xdr:row>
      <xdr:rowOff>138544</xdr:rowOff>
    </xdr:to>
    <xdr:sp macro="" textlink="">
      <xdr:nvSpPr>
        <xdr:cNvPr id="23" name="テキスト ボックス 22">
          <a:extLst>
            <a:ext uri="{FF2B5EF4-FFF2-40B4-BE49-F238E27FC236}">
              <a16:creationId xmlns="" xmlns:a16="http://schemas.microsoft.com/office/drawing/2014/main" id="{CFD5CE96-5DB9-4268-804E-294F1BBD22CB}"/>
            </a:ext>
          </a:extLst>
        </xdr:cNvPr>
        <xdr:cNvSpPr txBox="1"/>
      </xdr:nvSpPr>
      <xdr:spPr>
        <a:xfrm>
          <a:off x="16815956" y="7897091"/>
          <a:ext cx="2926772" cy="1004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①これまでの学習を振り返ったり、「なぜだろう」「面白そうだ」と</a:t>
          </a:r>
          <a:endParaRPr kumimoji="1" lang="en-US" altLang="ja-JP" sz="1400" b="1">
            <a:solidFill>
              <a:schemeClr val="tx1"/>
            </a:solidFill>
          </a:endParaRPr>
        </a:p>
        <a:p>
          <a:pPr algn="l"/>
          <a:r>
            <a:rPr kumimoji="1" lang="ja-JP" altLang="en-US" sz="1400" b="1">
              <a:solidFill>
                <a:schemeClr val="tx1"/>
              </a:solidFill>
            </a:rPr>
            <a:t>感じる場面があった。</a:t>
          </a:r>
        </a:p>
      </xdr:txBody>
    </xdr:sp>
    <xdr:clientData/>
  </xdr:twoCellAnchor>
  <xdr:twoCellAnchor>
    <xdr:from>
      <xdr:col>27</xdr:col>
      <xdr:colOff>599020</xdr:colOff>
      <xdr:row>34</xdr:row>
      <xdr:rowOff>144647</xdr:rowOff>
    </xdr:from>
    <xdr:to>
      <xdr:col>31</xdr:col>
      <xdr:colOff>381000</xdr:colOff>
      <xdr:row>37</xdr:row>
      <xdr:rowOff>75704</xdr:rowOff>
    </xdr:to>
    <xdr:sp macro="" textlink="">
      <xdr:nvSpPr>
        <xdr:cNvPr id="24" name="テキスト ボックス 23">
          <a:extLst>
            <a:ext uri="{FF2B5EF4-FFF2-40B4-BE49-F238E27FC236}">
              <a16:creationId xmlns="" xmlns:a16="http://schemas.microsoft.com/office/drawing/2014/main" id="{73363B65-55D7-480C-9C73-9265869102CB}"/>
            </a:ext>
          </a:extLst>
        </xdr:cNvPr>
        <xdr:cNvSpPr txBox="1"/>
      </xdr:nvSpPr>
      <xdr:spPr>
        <a:xfrm>
          <a:off x="20064656" y="8665192"/>
          <a:ext cx="2518253" cy="65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②「めあて」は、解決の見通しをもつことに役立った。</a:t>
          </a:r>
        </a:p>
      </xdr:txBody>
    </xdr:sp>
    <xdr:clientData/>
  </xdr:twoCellAnchor>
  <xdr:twoCellAnchor>
    <xdr:from>
      <xdr:col>29</xdr:col>
      <xdr:colOff>553704</xdr:colOff>
      <xdr:row>40</xdr:row>
      <xdr:rowOff>216926</xdr:rowOff>
    </xdr:from>
    <xdr:to>
      <xdr:col>33</xdr:col>
      <xdr:colOff>34638</xdr:colOff>
      <xdr:row>44</xdr:row>
      <xdr:rowOff>193796</xdr:rowOff>
    </xdr:to>
    <xdr:sp macro="" textlink="">
      <xdr:nvSpPr>
        <xdr:cNvPr id="25" name="テキスト ボックス 24">
          <a:extLst>
            <a:ext uri="{FF2B5EF4-FFF2-40B4-BE49-F238E27FC236}">
              <a16:creationId xmlns="" xmlns:a16="http://schemas.microsoft.com/office/drawing/2014/main" id="{2A13809A-4852-4530-9055-3297AEDCE9C6}"/>
            </a:ext>
          </a:extLst>
        </xdr:cNvPr>
        <xdr:cNvSpPr txBox="1"/>
      </xdr:nvSpPr>
      <xdr:spPr>
        <a:xfrm>
          <a:off x="21370159" y="10192199"/>
          <a:ext cx="1836206" cy="94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③最後まで自力解決に向けて取り組むことができた。</a:t>
          </a:r>
        </a:p>
      </xdr:txBody>
    </xdr:sp>
    <xdr:clientData/>
  </xdr:twoCellAnchor>
  <xdr:twoCellAnchor>
    <xdr:from>
      <xdr:col>30</xdr:col>
      <xdr:colOff>76257</xdr:colOff>
      <xdr:row>48</xdr:row>
      <xdr:rowOff>236802</xdr:rowOff>
    </xdr:from>
    <xdr:to>
      <xdr:col>33</xdr:col>
      <xdr:colOff>155864</xdr:colOff>
      <xdr:row>53</xdr:row>
      <xdr:rowOff>51954</xdr:rowOff>
    </xdr:to>
    <xdr:sp macro="" textlink="">
      <xdr:nvSpPr>
        <xdr:cNvPr id="26" name="テキスト ボックス 25">
          <a:extLst>
            <a:ext uri="{FF2B5EF4-FFF2-40B4-BE49-F238E27FC236}">
              <a16:creationId xmlns="" xmlns:a16="http://schemas.microsoft.com/office/drawing/2014/main" id="{1251C968-5F5A-4A8B-A032-BC8DF40463EB}"/>
            </a:ext>
          </a:extLst>
        </xdr:cNvPr>
        <xdr:cNvSpPr txBox="1"/>
      </xdr:nvSpPr>
      <xdr:spPr>
        <a:xfrm>
          <a:off x="21585439" y="12151711"/>
          <a:ext cx="1742152" cy="1027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④話合いを通じて、自分の考えをより</a:t>
          </a:r>
          <a:endParaRPr kumimoji="1" lang="en-US" altLang="ja-JP" sz="1400" b="1">
            <a:solidFill>
              <a:schemeClr val="tx1"/>
            </a:solidFill>
          </a:endParaRPr>
        </a:p>
        <a:p>
          <a:pPr algn="l"/>
          <a:r>
            <a:rPr kumimoji="1" lang="ja-JP" altLang="en-US" sz="1400" b="1">
              <a:solidFill>
                <a:schemeClr val="tx1"/>
              </a:solidFill>
            </a:rPr>
            <a:t>よいものにできた。</a:t>
          </a:r>
        </a:p>
      </xdr:txBody>
    </xdr:sp>
    <xdr:clientData/>
  </xdr:twoCellAnchor>
  <xdr:twoCellAnchor>
    <xdr:from>
      <xdr:col>28</xdr:col>
      <xdr:colOff>655919</xdr:colOff>
      <xdr:row>56</xdr:row>
      <xdr:rowOff>98959</xdr:rowOff>
    </xdr:from>
    <xdr:to>
      <xdr:col>33</xdr:col>
      <xdr:colOff>300180</xdr:colOff>
      <xdr:row>60</xdr:row>
      <xdr:rowOff>103909</xdr:rowOff>
    </xdr:to>
    <xdr:sp macro="" textlink="">
      <xdr:nvSpPr>
        <xdr:cNvPr id="27" name="テキスト ボックス 26">
          <a:extLst>
            <a:ext uri="{FF2B5EF4-FFF2-40B4-BE49-F238E27FC236}">
              <a16:creationId xmlns="" xmlns:a16="http://schemas.microsoft.com/office/drawing/2014/main" id="{57EC52A0-A1FA-4EAF-BD2E-E18E062488C9}"/>
            </a:ext>
          </a:extLst>
        </xdr:cNvPr>
        <xdr:cNvSpPr txBox="1"/>
      </xdr:nvSpPr>
      <xdr:spPr>
        <a:xfrm>
          <a:off x="19913737" y="13791868"/>
          <a:ext cx="2576807" cy="92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⑤「まとめ」の活動を通して、学んだことを明らかにすることができた。</a:t>
          </a:r>
        </a:p>
      </xdr:txBody>
    </xdr:sp>
    <xdr:clientData/>
  </xdr:twoCellAnchor>
  <xdr:twoCellAnchor>
    <xdr:from>
      <xdr:col>26</xdr:col>
      <xdr:colOff>131346</xdr:colOff>
      <xdr:row>61</xdr:row>
      <xdr:rowOff>205633</xdr:rowOff>
    </xdr:from>
    <xdr:to>
      <xdr:col>28</xdr:col>
      <xdr:colOff>531090</xdr:colOff>
      <xdr:row>64</xdr:row>
      <xdr:rowOff>108118</xdr:rowOff>
    </xdr:to>
    <xdr:sp macro="" textlink="">
      <xdr:nvSpPr>
        <xdr:cNvPr id="28" name="テキスト ボックス 27">
          <a:extLst>
            <a:ext uri="{FF2B5EF4-FFF2-40B4-BE49-F238E27FC236}">
              <a16:creationId xmlns="" xmlns:a16="http://schemas.microsoft.com/office/drawing/2014/main" id="{809221B0-44E6-4C57-8E1C-C76CD3A50ABC}"/>
            </a:ext>
          </a:extLst>
        </xdr:cNvPr>
        <xdr:cNvSpPr txBox="1"/>
      </xdr:nvSpPr>
      <xdr:spPr>
        <a:xfrm>
          <a:off x="18072982" y="15053088"/>
          <a:ext cx="1715926" cy="595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⑥自分の学びを振り返ることができた。</a:t>
          </a:r>
        </a:p>
      </xdr:txBody>
    </xdr:sp>
    <xdr:clientData/>
  </xdr:twoCellAnchor>
  <xdr:twoCellAnchor>
    <xdr:from>
      <xdr:col>21</xdr:col>
      <xdr:colOff>467590</xdr:colOff>
      <xdr:row>62</xdr:row>
      <xdr:rowOff>55420</xdr:rowOff>
    </xdr:from>
    <xdr:to>
      <xdr:col>25</xdr:col>
      <xdr:colOff>219362</xdr:colOff>
      <xdr:row>66</xdr:row>
      <xdr:rowOff>34635</xdr:rowOff>
    </xdr:to>
    <xdr:sp macro="" textlink="">
      <xdr:nvSpPr>
        <xdr:cNvPr id="29" name="テキスト ボックス 28">
          <a:extLst>
            <a:ext uri="{FF2B5EF4-FFF2-40B4-BE49-F238E27FC236}">
              <a16:creationId xmlns="" xmlns:a16="http://schemas.microsoft.com/office/drawing/2014/main" id="{C977639B-31C2-4CA5-A2D4-ECD179C09C23}"/>
            </a:ext>
          </a:extLst>
        </xdr:cNvPr>
        <xdr:cNvSpPr txBox="1"/>
      </xdr:nvSpPr>
      <xdr:spPr>
        <a:xfrm>
          <a:off x="15776863" y="15364693"/>
          <a:ext cx="2522681" cy="949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⑦学習内容の理解を深めたり、次時への興味・関心を高めたりする場面があった。</a:t>
          </a:r>
        </a:p>
      </xdr:txBody>
    </xdr:sp>
    <xdr:clientData/>
  </xdr:twoCellAnchor>
  <xdr:twoCellAnchor>
    <xdr:from>
      <xdr:col>18</xdr:col>
      <xdr:colOff>11546</xdr:colOff>
      <xdr:row>57</xdr:row>
      <xdr:rowOff>139535</xdr:rowOff>
    </xdr:from>
    <xdr:to>
      <xdr:col>21</xdr:col>
      <xdr:colOff>469672</xdr:colOff>
      <xdr:row>63</xdr:row>
      <xdr:rowOff>11545</xdr:rowOff>
    </xdr:to>
    <xdr:sp macro="" textlink="">
      <xdr:nvSpPr>
        <xdr:cNvPr id="30" name="テキスト ボックス 29">
          <a:extLst>
            <a:ext uri="{FF2B5EF4-FFF2-40B4-BE49-F238E27FC236}">
              <a16:creationId xmlns="" xmlns:a16="http://schemas.microsoft.com/office/drawing/2014/main" id="{AD92E401-EDC9-46C3-A146-4085D6DE0DAA}"/>
            </a:ext>
          </a:extLst>
        </xdr:cNvPr>
        <xdr:cNvSpPr txBox="1"/>
      </xdr:nvSpPr>
      <xdr:spPr>
        <a:xfrm>
          <a:off x="12688455" y="14063353"/>
          <a:ext cx="2432399" cy="1257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⑧タブレットパソコンや情報通信ネットワークを活用し、自分の考えを広げたり、深めたりすることができた。</a:t>
          </a:r>
        </a:p>
      </xdr:txBody>
    </xdr:sp>
    <xdr:clientData/>
  </xdr:twoCellAnchor>
  <xdr:twoCellAnchor>
    <xdr:from>
      <xdr:col>17</xdr:col>
      <xdr:colOff>207818</xdr:colOff>
      <xdr:row>49</xdr:row>
      <xdr:rowOff>5772</xdr:rowOff>
    </xdr:from>
    <xdr:to>
      <xdr:col>20</xdr:col>
      <xdr:colOff>329046</xdr:colOff>
      <xdr:row>52</xdr:row>
      <xdr:rowOff>225137</xdr:rowOff>
    </xdr:to>
    <xdr:sp macro="" textlink="">
      <xdr:nvSpPr>
        <xdr:cNvPr id="31" name="テキスト ボックス 30">
          <a:extLst>
            <a:ext uri="{FF2B5EF4-FFF2-40B4-BE49-F238E27FC236}">
              <a16:creationId xmlns="" xmlns:a16="http://schemas.microsoft.com/office/drawing/2014/main" id="{73D5119E-8852-4C1B-8625-199187A6513F}"/>
            </a:ext>
          </a:extLst>
        </xdr:cNvPr>
        <xdr:cNvSpPr txBox="1"/>
      </xdr:nvSpPr>
      <xdr:spPr>
        <a:xfrm>
          <a:off x="12780818" y="12163136"/>
          <a:ext cx="2164773" cy="946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⑨黒板に示された内容は、</a:t>
          </a:r>
          <a:endParaRPr kumimoji="1" lang="en-US" altLang="ja-JP" sz="1400" b="1">
            <a:solidFill>
              <a:schemeClr val="tx1"/>
            </a:solidFill>
          </a:endParaRPr>
        </a:p>
        <a:p>
          <a:pPr algn="l"/>
          <a:r>
            <a:rPr kumimoji="1" lang="ja-JP" altLang="en-US" sz="1400" b="1">
              <a:solidFill>
                <a:schemeClr val="tx1"/>
              </a:solidFill>
            </a:rPr>
            <a:t>学習の流れが分かりやすい</a:t>
          </a:r>
          <a:endParaRPr kumimoji="1" lang="en-US" altLang="ja-JP" sz="1400" b="1">
            <a:solidFill>
              <a:schemeClr val="tx1"/>
            </a:solidFill>
          </a:endParaRPr>
        </a:p>
        <a:p>
          <a:pPr algn="l"/>
          <a:r>
            <a:rPr kumimoji="1" lang="ja-JP" altLang="en-US" sz="1400" b="1">
              <a:solidFill>
                <a:schemeClr val="tx1"/>
              </a:solidFill>
            </a:rPr>
            <a:t>ものだった。</a:t>
          </a:r>
        </a:p>
      </xdr:txBody>
    </xdr:sp>
    <xdr:clientData/>
  </xdr:twoCellAnchor>
  <xdr:twoCellAnchor>
    <xdr:from>
      <xdr:col>17</xdr:col>
      <xdr:colOff>438727</xdr:colOff>
      <xdr:row>41</xdr:row>
      <xdr:rowOff>139040</xdr:rowOff>
    </xdr:from>
    <xdr:to>
      <xdr:col>20</xdr:col>
      <xdr:colOff>508001</xdr:colOff>
      <xdr:row>44</xdr:row>
      <xdr:rowOff>92363</xdr:rowOff>
    </xdr:to>
    <xdr:sp macro="" textlink="">
      <xdr:nvSpPr>
        <xdr:cNvPr id="32" name="テキスト ボックス 31">
          <a:extLst>
            <a:ext uri="{FF2B5EF4-FFF2-40B4-BE49-F238E27FC236}">
              <a16:creationId xmlns="" xmlns:a16="http://schemas.microsoft.com/office/drawing/2014/main" id="{5E005506-25E4-49C5-962B-759F9574297B}"/>
            </a:ext>
          </a:extLst>
        </xdr:cNvPr>
        <xdr:cNvSpPr txBox="1"/>
      </xdr:nvSpPr>
      <xdr:spPr>
        <a:xfrm>
          <a:off x="12457545" y="10322131"/>
          <a:ext cx="2043547" cy="657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⑩どの教科も同じような学習の流れだと感じる。</a:t>
          </a:r>
        </a:p>
      </xdr:txBody>
    </xdr:sp>
    <xdr:clientData/>
  </xdr:twoCellAnchor>
  <xdr:twoCellAnchor>
    <xdr:from>
      <xdr:col>19</xdr:col>
      <xdr:colOff>34637</xdr:colOff>
      <xdr:row>34</xdr:row>
      <xdr:rowOff>73643</xdr:rowOff>
    </xdr:from>
    <xdr:to>
      <xdr:col>22</xdr:col>
      <xdr:colOff>472787</xdr:colOff>
      <xdr:row>38</xdr:row>
      <xdr:rowOff>80818</xdr:rowOff>
    </xdr:to>
    <xdr:sp macro="" textlink="">
      <xdr:nvSpPr>
        <xdr:cNvPr id="33" name="テキスト ボックス 32">
          <a:extLst>
            <a:ext uri="{FF2B5EF4-FFF2-40B4-BE49-F238E27FC236}">
              <a16:creationId xmlns="" xmlns:a16="http://schemas.microsoft.com/office/drawing/2014/main" id="{2C39DA40-0C27-43E9-A64D-DCD7A2BA623B}"/>
            </a:ext>
          </a:extLst>
        </xdr:cNvPr>
        <xdr:cNvSpPr txBox="1"/>
      </xdr:nvSpPr>
      <xdr:spPr>
        <a:xfrm>
          <a:off x="13369637" y="8640370"/>
          <a:ext cx="2412423" cy="93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solidFill>
                <a:schemeClr val="tx1"/>
              </a:solidFill>
            </a:rPr>
            <a:t>⑪先生は、自分の学習の状況や振り返りの記述内容を見てくれていると感じる。</a:t>
          </a:r>
        </a:p>
      </xdr:txBody>
    </xdr:sp>
    <xdr:clientData/>
  </xdr:twoCellAnchor>
  <xdr:twoCellAnchor>
    <xdr:from>
      <xdr:col>20</xdr:col>
      <xdr:colOff>454870</xdr:colOff>
      <xdr:row>35</xdr:row>
      <xdr:rowOff>64844</xdr:rowOff>
    </xdr:from>
    <xdr:to>
      <xdr:col>29</xdr:col>
      <xdr:colOff>452362</xdr:colOff>
      <xdr:row>60</xdr:row>
      <xdr:rowOff>134488</xdr:rowOff>
    </xdr:to>
    <xdr:grpSp>
      <xdr:nvGrpSpPr>
        <xdr:cNvPr id="34" name="グループ化 33">
          <a:extLst>
            <a:ext uri="{FF2B5EF4-FFF2-40B4-BE49-F238E27FC236}">
              <a16:creationId xmlns="" xmlns:a16="http://schemas.microsoft.com/office/drawing/2014/main" id="{F9E65CCA-0D75-4FCC-93CF-971F1815E4EE}"/>
            </a:ext>
          </a:extLst>
        </xdr:cNvPr>
        <xdr:cNvGrpSpPr/>
      </xdr:nvGrpSpPr>
      <xdr:grpSpPr>
        <a:xfrm>
          <a:off x="14958270" y="8891344"/>
          <a:ext cx="6144292" cy="6152944"/>
          <a:chOff x="14788537" y="6892430"/>
          <a:chExt cx="5867996" cy="5905398"/>
        </a:xfrm>
      </xdr:grpSpPr>
      <xdr:sp macro="" textlink="">
        <xdr:nvSpPr>
          <xdr:cNvPr id="35" name="テキスト ボックス 34">
            <a:extLst>
              <a:ext uri="{FF2B5EF4-FFF2-40B4-BE49-F238E27FC236}">
                <a16:creationId xmlns="" xmlns:a16="http://schemas.microsoft.com/office/drawing/2014/main" id="{908AB24E-ECF5-4345-8EDE-B8C6CF497E24}"/>
              </a:ext>
            </a:extLst>
          </xdr:cNvPr>
          <xdr:cNvSpPr txBox="1"/>
        </xdr:nvSpPr>
        <xdr:spPr>
          <a:xfrm>
            <a:off x="17553102" y="6892430"/>
            <a:ext cx="375603" cy="387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①</a:t>
            </a:r>
          </a:p>
        </xdr:txBody>
      </xdr:sp>
      <xdr:sp macro="" textlink="">
        <xdr:nvSpPr>
          <xdr:cNvPr id="36" name="テキスト ボックス 35">
            <a:extLst>
              <a:ext uri="{FF2B5EF4-FFF2-40B4-BE49-F238E27FC236}">
                <a16:creationId xmlns="" xmlns:a16="http://schemas.microsoft.com/office/drawing/2014/main" id="{5ED9FA54-438C-44DC-9D38-105C9B4F90E6}"/>
              </a:ext>
            </a:extLst>
          </xdr:cNvPr>
          <xdr:cNvSpPr txBox="1"/>
        </xdr:nvSpPr>
        <xdr:spPr>
          <a:xfrm>
            <a:off x="19069110" y="7329728"/>
            <a:ext cx="381953" cy="410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②</a:t>
            </a:r>
          </a:p>
        </xdr:txBody>
      </xdr:sp>
      <xdr:sp macro="" textlink="">
        <xdr:nvSpPr>
          <xdr:cNvPr id="37" name="テキスト ボックス 36">
            <a:extLst>
              <a:ext uri="{FF2B5EF4-FFF2-40B4-BE49-F238E27FC236}">
                <a16:creationId xmlns="" xmlns:a16="http://schemas.microsoft.com/office/drawing/2014/main" id="{C5DA8EB3-E132-4DBB-BA94-56E0C6D311DE}"/>
              </a:ext>
            </a:extLst>
          </xdr:cNvPr>
          <xdr:cNvSpPr txBox="1"/>
        </xdr:nvSpPr>
        <xdr:spPr>
          <a:xfrm>
            <a:off x="20080192" y="8547811"/>
            <a:ext cx="367067" cy="413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③</a:t>
            </a:r>
          </a:p>
        </xdr:txBody>
      </xdr:sp>
      <xdr:sp macro="" textlink="">
        <xdr:nvSpPr>
          <xdr:cNvPr id="38" name="テキスト ボックス 37">
            <a:extLst>
              <a:ext uri="{FF2B5EF4-FFF2-40B4-BE49-F238E27FC236}">
                <a16:creationId xmlns="" xmlns:a16="http://schemas.microsoft.com/office/drawing/2014/main" id="{A9EBF9B6-D63F-47B2-AD85-0C408194437F}"/>
              </a:ext>
            </a:extLst>
          </xdr:cNvPr>
          <xdr:cNvSpPr txBox="1"/>
        </xdr:nvSpPr>
        <xdr:spPr>
          <a:xfrm>
            <a:off x="20290326" y="10135171"/>
            <a:ext cx="366207" cy="396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④</a:t>
            </a:r>
          </a:p>
        </xdr:txBody>
      </xdr:sp>
      <xdr:sp macro="" textlink="">
        <xdr:nvSpPr>
          <xdr:cNvPr id="39" name="テキスト ボックス 38">
            <a:extLst>
              <a:ext uri="{FF2B5EF4-FFF2-40B4-BE49-F238E27FC236}">
                <a16:creationId xmlns="" xmlns:a16="http://schemas.microsoft.com/office/drawing/2014/main" id="{C5BE7871-83E2-4EF2-93E5-803C85DC062C}"/>
              </a:ext>
            </a:extLst>
          </xdr:cNvPr>
          <xdr:cNvSpPr txBox="1"/>
        </xdr:nvSpPr>
        <xdr:spPr>
          <a:xfrm>
            <a:off x="15465368" y="11558564"/>
            <a:ext cx="366335" cy="407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⑧</a:t>
            </a:r>
          </a:p>
        </xdr:txBody>
      </xdr:sp>
      <xdr:sp macro="" textlink="">
        <xdr:nvSpPr>
          <xdr:cNvPr id="40" name="テキスト ボックス 39">
            <a:extLst>
              <a:ext uri="{FF2B5EF4-FFF2-40B4-BE49-F238E27FC236}">
                <a16:creationId xmlns="" xmlns:a16="http://schemas.microsoft.com/office/drawing/2014/main" id="{2CFF9C93-5101-4682-856B-2D9B1A36FF01}"/>
              </a:ext>
            </a:extLst>
          </xdr:cNvPr>
          <xdr:cNvSpPr txBox="1"/>
        </xdr:nvSpPr>
        <xdr:spPr>
          <a:xfrm>
            <a:off x="14788537" y="10103809"/>
            <a:ext cx="376399" cy="39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⑨</a:t>
            </a:r>
          </a:p>
        </xdr:txBody>
      </xdr:sp>
      <xdr:sp macro="" textlink="">
        <xdr:nvSpPr>
          <xdr:cNvPr id="41" name="テキスト ボックス 40">
            <a:extLst>
              <a:ext uri="{FF2B5EF4-FFF2-40B4-BE49-F238E27FC236}">
                <a16:creationId xmlns="" xmlns:a16="http://schemas.microsoft.com/office/drawing/2014/main" id="{64F641F9-A0F4-4D24-84C3-B4078FEBE0A6}"/>
              </a:ext>
            </a:extLst>
          </xdr:cNvPr>
          <xdr:cNvSpPr txBox="1"/>
        </xdr:nvSpPr>
        <xdr:spPr>
          <a:xfrm>
            <a:off x="18336991" y="12385886"/>
            <a:ext cx="369446" cy="40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⑥</a:t>
            </a:r>
          </a:p>
        </xdr:txBody>
      </xdr:sp>
      <xdr:sp macro="" textlink="">
        <xdr:nvSpPr>
          <xdr:cNvPr id="42" name="テキスト ボックス 41">
            <a:extLst>
              <a:ext uri="{FF2B5EF4-FFF2-40B4-BE49-F238E27FC236}">
                <a16:creationId xmlns="" xmlns:a16="http://schemas.microsoft.com/office/drawing/2014/main" id="{87EC1E01-EC66-4E66-BAE9-6B3A15E481A2}"/>
              </a:ext>
            </a:extLst>
          </xdr:cNvPr>
          <xdr:cNvSpPr txBox="1"/>
        </xdr:nvSpPr>
        <xdr:spPr>
          <a:xfrm>
            <a:off x="16784420" y="12381250"/>
            <a:ext cx="375603" cy="41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⑦</a:t>
            </a:r>
          </a:p>
        </xdr:txBody>
      </xdr:sp>
      <xdr:sp macro="" textlink="">
        <xdr:nvSpPr>
          <xdr:cNvPr id="43" name="テキスト ボックス 42">
            <a:extLst>
              <a:ext uri="{FF2B5EF4-FFF2-40B4-BE49-F238E27FC236}">
                <a16:creationId xmlns="" xmlns:a16="http://schemas.microsoft.com/office/drawing/2014/main" id="{D6D24112-8976-4D8B-8F7E-1F1BA5C70555}"/>
              </a:ext>
            </a:extLst>
          </xdr:cNvPr>
          <xdr:cNvSpPr txBox="1"/>
        </xdr:nvSpPr>
        <xdr:spPr>
          <a:xfrm>
            <a:off x="19611132" y="11538898"/>
            <a:ext cx="376335" cy="413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⑤</a:t>
            </a:r>
          </a:p>
        </xdr:txBody>
      </xdr:sp>
      <xdr:sp macro="" textlink="">
        <xdr:nvSpPr>
          <xdr:cNvPr id="44" name="テキスト ボックス 43">
            <a:extLst>
              <a:ext uri="{FF2B5EF4-FFF2-40B4-BE49-F238E27FC236}">
                <a16:creationId xmlns="" xmlns:a16="http://schemas.microsoft.com/office/drawing/2014/main" id="{C1C2433E-5134-42F6-8032-803D6D1053F7}"/>
              </a:ext>
            </a:extLst>
          </xdr:cNvPr>
          <xdr:cNvSpPr txBox="1"/>
        </xdr:nvSpPr>
        <xdr:spPr>
          <a:xfrm>
            <a:off x="15007936" y="8519503"/>
            <a:ext cx="381953" cy="394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⑩</a:t>
            </a:r>
          </a:p>
        </xdr:txBody>
      </xdr:sp>
      <xdr:sp macro="" textlink="">
        <xdr:nvSpPr>
          <xdr:cNvPr id="45" name="テキスト ボックス 44">
            <a:extLst>
              <a:ext uri="{FF2B5EF4-FFF2-40B4-BE49-F238E27FC236}">
                <a16:creationId xmlns="" xmlns:a16="http://schemas.microsoft.com/office/drawing/2014/main" id="{2CF86C9B-AAD1-4244-90CD-8DEC9D0A4892}"/>
              </a:ext>
            </a:extLst>
          </xdr:cNvPr>
          <xdr:cNvSpPr txBox="1"/>
        </xdr:nvSpPr>
        <xdr:spPr>
          <a:xfrm>
            <a:off x="16019364" y="7346079"/>
            <a:ext cx="456492" cy="465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⑪</a:t>
            </a:r>
          </a:p>
        </xdr:txBody>
      </xdr:sp>
    </xdr:grpSp>
    <xdr:clientData/>
  </xdr:twoCellAnchor>
  <xdr:twoCellAnchor>
    <xdr:from>
      <xdr:col>29</xdr:col>
      <xdr:colOff>121226</xdr:colOff>
      <xdr:row>46</xdr:row>
      <xdr:rowOff>51955</xdr:rowOff>
    </xdr:from>
    <xdr:to>
      <xdr:col>30</xdr:col>
      <xdr:colOff>373883</xdr:colOff>
      <xdr:row>47</xdr:row>
      <xdr:rowOff>231470</xdr:rowOff>
    </xdr:to>
    <xdr:sp macro="" textlink="">
      <xdr:nvSpPr>
        <xdr:cNvPr id="46" name="テキスト ボックス 45">
          <a:extLst>
            <a:ext uri="{FF2B5EF4-FFF2-40B4-BE49-F238E27FC236}">
              <a16:creationId xmlns="" xmlns:a16="http://schemas.microsoft.com/office/drawing/2014/main" id="{78236078-5264-42CD-9FA4-0D663316E3E3}"/>
            </a:ext>
          </a:extLst>
        </xdr:cNvPr>
        <xdr:cNvSpPr txBox="1"/>
      </xdr:nvSpPr>
      <xdr:spPr>
        <a:xfrm>
          <a:off x="20091976" y="11424805"/>
          <a:ext cx="913057" cy="414465"/>
        </a:xfrm>
        <a:prstGeom prst="rect">
          <a:avLst/>
        </a:prstGeom>
        <a:solidFill>
          <a:srgbClr val="CCFFCC"/>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spc="-100" baseline="0"/>
            <a:t>展開</a:t>
          </a:r>
        </a:p>
      </xdr:txBody>
    </xdr:sp>
    <xdr:clientData/>
  </xdr:twoCellAnchor>
  <xdr:twoCellAnchor>
    <xdr:from>
      <xdr:col>26</xdr:col>
      <xdr:colOff>675408</xdr:colOff>
      <xdr:row>58</xdr:row>
      <xdr:rowOff>155865</xdr:rowOff>
    </xdr:from>
    <xdr:to>
      <xdr:col>28</xdr:col>
      <xdr:colOff>235337</xdr:colOff>
      <xdr:row>60</xdr:row>
      <xdr:rowOff>92926</xdr:rowOff>
    </xdr:to>
    <xdr:sp macro="" textlink="">
      <xdr:nvSpPr>
        <xdr:cNvPr id="47" name="テキスト ボックス 46">
          <a:extLst>
            <a:ext uri="{FF2B5EF4-FFF2-40B4-BE49-F238E27FC236}">
              <a16:creationId xmlns="" xmlns:a16="http://schemas.microsoft.com/office/drawing/2014/main" id="{2D3AB283-4B7B-4CD9-A2FD-60B71C65C1AA}"/>
            </a:ext>
          </a:extLst>
        </xdr:cNvPr>
        <xdr:cNvSpPr txBox="1"/>
      </xdr:nvSpPr>
      <xdr:spPr>
        <a:xfrm>
          <a:off x="18658608" y="14348115"/>
          <a:ext cx="893429" cy="394261"/>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spc="-100" baseline="0"/>
            <a:t>終末</a:t>
          </a:r>
        </a:p>
      </xdr:txBody>
    </xdr:sp>
    <xdr:clientData/>
  </xdr:twoCellAnchor>
  <xdr:twoCellAnchor>
    <xdr:from>
      <xdr:col>19</xdr:col>
      <xdr:colOff>588819</xdr:colOff>
      <xdr:row>45</xdr:row>
      <xdr:rowOff>207819</xdr:rowOff>
    </xdr:from>
    <xdr:to>
      <xdr:col>21</xdr:col>
      <xdr:colOff>148748</xdr:colOff>
      <xdr:row>47</xdr:row>
      <xdr:rowOff>144879</xdr:rowOff>
    </xdr:to>
    <xdr:sp macro="" textlink="">
      <xdr:nvSpPr>
        <xdr:cNvPr id="48" name="テキスト ボックス 47">
          <a:extLst>
            <a:ext uri="{FF2B5EF4-FFF2-40B4-BE49-F238E27FC236}">
              <a16:creationId xmlns="" xmlns:a16="http://schemas.microsoft.com/office/drawing/2014/main" id="{19568DCF-F4B5-45E1-8A5B-61056FA45D66}"/>
            </a:ext>
          </a:extLst>
        </xdr:cNvPr>
        <xdr:cNvSpPr txBox="1"/>
      </xdr:nvSpPr>
      <xdr:spPr>
        <a:xfrm>
          <a:off x="13961919" y="11345719"/>
          <a:ext cx="880729" cy="406960"/>
        </a:xfrm>
        <a:prstGeom prst="rect">
          <a:avLst/>
        </a:prstGeom>
        <a:solidFill>
          <a:srgbClr val="FFCCFF"/>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spc="-100" baseline="0"/>
            <a:t>全体</a:t>
          </a:r>
        </a:p>
      </xdr:txBody>
    </xdr:sp>
    <xdr:clientData/>
  </xdr:twoCellAnchor>
  <xdr:twoCellAnchor>
    <xdr:from>
      <xdr:col>0</xdr:col>
      <xdr:colOff>560464</xdr:colOff>
      <xdr:row>0</xdr:row>
      <xdr:rowOff>217237</xdr:rowOff>
    </xdr:from>
    <xdr:to>
      <xdr:col>13</xdr:col>
      <xdr:colOff>534727</xdr:colOff>
      <xdr:row>2</xdr:row>
      <xdr:rowOff>16710</xdr:rowOff>
    </xdr:to>
    <xdr:sp macro="" textlink="">
      <xdr:nvSpPr>
        <xdr:cNvPr id="49" name="角丸四角形吹き出し 16">
          <a:extLst>
            <a:ext uri="{FF2B5EF4-FFF2-40B4-BE49-F238E27FC236}">
              <a16:creationId xmlns="" xmlns:a16="http://schemas.microsoft.com/office/drawing/2014/main" id="{179F4765-6C10-4D67-BE4A-45CB39B242C6}"/>
            </a:ext>
          </a:extLst>
        </xdr:cNvPr>
        <xdr:cNvSpPr/>
      </xdr:nvSpPr>
      <xdr:spPr>
        <a:xfrm>
          <a:off x="560464" y="217237"/>
          <a:ext cx="9391313" cy="967873"/>
        </a:xfrm>
        <a:prstGeom prst="wedgeRoundRectCallout">
          <a:avLst>
            <a:gd name="adj1" fmla="val -33417"/>
            <a:gd name="adj2" fmla="val 9927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各項目の評価を連続して入力すると、右の各項目のセルに自動的に反映されます。</a:t>
          </a:r>
          <a:endParaRPr kumimoji="1" lang="en-US" altLang="ja-JP" sz="1800">
            <a:solidFill>
              <a:schemeClr val="tx1"/>
            </a:solidFill>
          </a:endParaRPr>
        </a:p>
        <a:p>
          <a:pPr algn="l"/>
          <a:r>
            <a:rPr kumimoji="1" lang="ja-JP" altLang="en-US" sz="1800">
              <a:solidFill>
                <a:schemeClr val="tx1"/>
              </a:solidFill>
            </a:rPr>
            <a:t>　</a:t>
          </a:r>
          <a:r>
            <a:rPr kumimoji="1" lang="en-US" altLang="ja-JP" sz="1800">
              <a:solidFill>
                <a:schemeClr val="tx1"/>
              </a:solidFill>
            </a:rPr>
            <a:t>※</a:t>
          </a:r>
          <a:r>
            <a:rPr kumimoji="1" lang="ja-JP" altLang="en-US" sz="1800">
              <a:solidFill>
                <a:schemeClr val="tx1"/>
              </a:solidFill>
            </a:rPr>
            <a:t>　入力ミスや未入力等の場合は、セルが赤くなります。未回答は「０」を入力。</a:t>
          </a:r>
          <a:endParaRPr kumimoji="1" lang="en-US" altLang="ja-JP" sz="1800">
            <a:solidFill>
              <a:schemeClr val="tx1"/>
            </a:solidFill>
          </a:endParaRPr>
        </a:p>
      </xdr:txBody>
    </xdr:sp>
    <xdr:clientData/>
  </xdr:twoCellAnchor>
  <xdr:twoCellAnchor>
    <xdr:from>
      <xdr:col>7</xdr:col>
      <xdr:colOff>561975</xdr:colOff>
      <xdr:row>9</xdr:row>
      <xdr:rowOff>188660</xdr:rowOff>
    </xdr:from>
    <xdr:to>
      <xdr:col>13</xdr:col>
      <xdr:colOff>581025</xdr:colOff>
      <xdr:row>22</xdr:row>
      <xdr:rowOff>57149</xdr:rowOff>
    </xdr:to>
    <xdr:sp macro="" textlink="">
      <xdr:nvSpPr>
        <xdr:cNvPr id="50" name="角丸四角形吹き出し 50">
          <a:extLst>
            <a:ext uri="{FF2B5EF4-FFF2-40B4-BE49-F238E27FC236}">
              <a16:creationId xmlns="" xmlns:a16="http://schemas.microsoft.com/office/drawing/2014/main" id="{AF949948-CCD1-487E-9DDF-48F6F12651EC}"/>
            </a:ext>
          </a:extLst>
        </xdr:cNvPr>
        <xdr:cNvSpPr/>
      </xdr:nvSpPr>
      <xdr:spPr>
        <a:xfrm>
          <a:off x="6016625" y="2950910"/>
          <a:ext cx="3981450" cy="2840289"/>
        </a:xfrm>
        <a:prstGeom prst="wedgeRoundRectCallout">
          <a:avLst>
            <a:gd name="adj1" fmla="val -26607"/>
            <a:gd name="adj2" fmla="val 41403"/>
            <a:gd name="adj3" fmla="val 16667"/>
          </a:avLst>
        </a:prstGeom>
        <a:solidFill>
          <a:srgbClr val="00206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bg1"/>
              </a:solidFill>
            </a:rPr>
            <a:t>■Ｃの列に数値を入れても、右側の項目に数値が表示されない場合については、タブの数式から、「計算方法の設定」をクリックして、</a:t>
          </a:r>
          <a:r>
            <a:rPr kumimoji="1" lang="en-US" altLang="ja-JP" sz="1600" b="1">
              <a:solidFill>
                <a:schemeClr val="bg1"/>
              </a:solidFill>
            </a:rPr>
            <a:t>『</a:t>
          </a:r>
          <a:r>
            <a:rPr kumimoji="1" lang="ja-JP" altLang="en-US" sz="1600" b="1">
              <a:solidFill>
                <a:schemeClr val="bg1"/>
              </a:solidFill>
            </a:rPr>
            <a:t>自動</a:t>
          </a:r>
          <a:r>
            <a:rPr kumimoji="1" lang="en-US" altLang="ja-JP" sz="1600" b="1">
              <a:solidFill>
                <a:schemeClr val="bg1"/>
              </a:solidFill>
            </a:rPr>
            <a:t>』</a:t>
          </a:r>
          <a:r>
            <a:rPr kumimoji="1" lang="ja-JP" altLang="en-US" sz="1600" b="1">
              <a:solidFill>
                <a:schemeClr val="bg1"/>
              </a:solidFill>
            </a:rPr>
            <a:t>を選択してください。</a:t>
          </a:r>
          <a:endParaRPr kumimoji="1" lang="en-US" altLang="ja-JP" sz="1600" b="1">
            <a:solidFill>
              <a:schemeClr val="bg1"/>
            </a:solidFill>
          </a:endParaRPr>
        </a:p>
        <a:p>
          <a:pPr algn="l"/>
          <a:r>
            <a:rPr kumimoji="1" lang="en-US" altLang="ja-JP" sz="1600" b="1">
              <a:solidFill>
                <a:schemeClr val="bg1"/>
              </a:solidFill>
            </a:rPr>
            <a:t>※『</a:t>
          </a:r>
          <a:r>
            <a:rPr kumimoji="1" lang="ja-JP" altLang="en-US" sz="1600" b="1">
              <a:solidFill>
                <a:schemeClr val="bg1"/>
              </a:solidFill>
            </a:rPr>
            <a:t>手動</a:t>
          </a:r>
          <a:r>
            <a:rPr kumimoji="1" lang="en-US" altLang="ja-JP" sz="1600" b="1">
              <a:solidFill>
                <a:schemeClr val="bg1"/>
              </a:solidFill>
            </a:rPr>
            <a:t>』</a:t>
          </a:r>
          <a:r>
            <a:rPr kumimoji="1" lang="ja-JP" altLang="en-US" sz="1600" b="1">
              <a:solidFill>
                <a:schemeClr val="bg1"/>
              </a:solidFill>
            </a:rPr>
            <a:t>が選択されていることが</a:t>
          </a:r>
          <a:endParaRPr kumimoji="1" lang="en-US" altLang="ja-JP" sz="1600" b="1">
            <a:solidFill>
              <a:schemeClr val="bg1"/>
            </a:solidFill>
          </a:endParaRPr>
        </a:p>
        <a:p>
          <a:pPr algn="l"/>
          <a:r>
            <a:rPr kumimoji="1" lang="ja-JP" altLang="en-US" sz="1600" b="1">
              <a:solidFill>
                <a:schemeClr val="bg1"/>
              </a:solidFill>
            </a:rPr>
            <a:t>　考えられます。</a:t>
          </a:r>
          <a:endParaRPr kumimoji="1" lang="en-US" altLang="ja-JP" sz="16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323850</xdr:colOff>
      <xdr:row>37</xdr:row>
      <xdr:rowOff>200025</xdr:rowOff>
    </xdr:from>
    <xdr:to>
      <xdr:col>28</xdr:col>
      <xdr:colOff>647700</xdr:colOff>
      <xdr:row>59</xdr:row>
      <xdr:rowOff>47625</xdr:rowOff>
    </xdr:to>
    <xdr:sp macro="" textlink="">
      <xdr:nvSpPr>
        <xdr:cNvPr id="54" name="パイ 53"/>
        <xdr:cNvSpPr/>
      </xdr:nvSpPr>
      <xdr:spPr>
        <a:xfrm>
          <a:off x="15554325" y="9477375"/>
          <a:ext cx="5124450" cy="5124450"/>
        </a:xfrm>
        <a:prstGeom prst="pie">
          <a:avLst>
            <a:gd name="adj1" fmla="val 15177023"/>
            <a:gd name="adj2" fmla="val 19056319"/>
          </a:avLst>
        </a:prstGeom>
        <a:solidFill>
          <a:srgbClr val="00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323850</xdr:colOff>
      <xdr:row>37</xdr:row>
      <xdr:rowOff>200025</xdr:rowOff>
    </xdr:from>
    <xdr:to>
      <xdr:col>28</xdr:col>
      <xdr:colOff>647700</xdr:colOff>
      <xdr:row>59</xdr:row>
      <xdr:rowOff>47625</xdr:rowOff>
    </xdr:to>
    <xdr:sp macro="" textlink="">
      <xdr:nvSpPr>
        <xdr:cNvPr id="53" name="パイ 52"/>
        <xdr:cNvSpPr/>
      </xdr:nvSpPr>
      <xdr:spPr>
        <a:xfrm>
          <a:off x="15554325" y="9477375"/>
          <a:ext cx="5124450" cy="5124450"/>
        </a:xfrm>
        <a:prstGeom prst="pie">
          <a:avLst>
            <a:gd name="adj1" fmla="val 19056589"/>
            <a:gd name="adj2" fmla="val 1380026"/>
          </a:avLst>
        </a:prstGeom>
        <a:solidFill>
          <a:srgbClr val="75FF75"/>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323850</xdr:colOff>
      <xdr:row>37</xdr:row>
      <xdr:rowOff>200025</xdr:rowOff>
    </xdr:from>
    <xdr:to>
      <xdr:col>28</xdr:col>
      <xdr:colOff>647700</xdr:colOff>
      <xdr:row>59</xdr:row>
      <xdr:rowOff>47625</xdr:rowOff>
    </xdr:to>
    <xdr:sp macro="" textlink="">
      <xdr:nvSpPr>
        <xdr:cNvPr id="52" name="パイ 51"/>
        <xdr:cNvSpPr/>
      </xdr:nvSpPr>
      <xdr:spPr>
        <a:xfrm>
          <a:off x="15554325" y="9477375"/>
          <a:ext cx="5124450" cy="5124450"/>
        </a:xfrm>
        <a:prstGeom prst="pie">
          <a:avLst>
            <a:gd name="adj1" fmla="val 1385581"/>
            <a:gd name="adj2" fmla="val 7404328"/>
          </a:avLst>
        </a:prstGeom>
        <a:solidFill>
          <a:srgbClr val="FFFF6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323850</xdr:colOff>
      <xdr:row>37</xdr:row>
      <xdr:rowOff>200025</xdr:rowOff>
    </xdr:from>
    <xdr:to>
      <xdr:col>28</xdr:col>
      <xdr:colOff>647700</xdr:colOff>
      <xdr:row>59</xdr:row>
      <xdr:rowOff>47625</xdr:rowOff>
    </xdr:to>
    <xdr:sp macro="" textlink="">
      <xdr:nvSpPr>
        <xdr:cNvPr id="51" name="パイ 50"/>
        <xdr:cNvSpPr/>
      </xdr:nvSpPr>
      <xdr:spPr>
        <a:xfrm>
          <a:off x="15554325" y="9477375"/>
          <a:ext cx="5124450" cy="5124450"/>
        </a:xfrm>
        <a:prstGeom prst="pie">
          <a:avLst>
            <a:gd name="adj1" fmla="val 7405647"/>
            <a:gd name="adj2" fmla="val 15179523"/>
          </a:avLst>
        </a:prstGeom>
        <a:solidFill>
          <a:srgbClr val="FFA3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133684</xdr:colOff>
      <xdr:row>5</xdr:row>
      <xdr:rowOff>76200</xdr:rowOff>
    </xdr:from>
    <xdr:to>
      <xdr:col>29</xdr:col>
      <xdr:colOff>291353</xdr:colOff>
      <xdr:row>27</xdr:row>
      <xdr:rowOff>233946</xdr:rowOff>
    </xdr:to>
    <xdr:sp macro="" textlink="">
      <xdr:nvSpPr>
        <xdr:cNvPr id="4" name="正方形/長方形 3">
          <a:extLst>
            <a:ext uri="{FF2B5EF4-FFF2-40B4-BE49-F238E27FC236}">
              <a16:creationId xmlns="" xmlns:a16="http://schemas.microsoft.com/office/drawing/2014/main" id="{30611D1B-7DEF-4773-9299-BF04097FAEF8}"/>
            </a:ext>
          </a:extLst>
        </xdr:cNvPr>
        <xdr:cNvSpPr/>
      </xdr:nvSpPr>
      <xdr:spPr>
        <a:xfrm>
          <a:off x="12192334" y="1917700"/>
          <a:ext cx="8069769" cy="5218696"/>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17327</xdr:colOff>
      <xdr:row>6</xdr:row>
      <xdr:rowOff>103910</xdr:rowOff>
    </xdr:from>
    <xdr:to>
      <xdr:col>29</xdr:col>
      <xdr:colOff>0</xdr:colOff>
      <xdr:row>26</xdr:row>
      <xdr:rowOff>121227</xdr:rowOff>
    </xdr:to>
    <xdr:graphicFrame macro="">
      <xdr:nvGraphicFramePr>
        <xdr:cNvPr id="5" name="グラフ 4">
          <a:extLst>
            <a:ext uri="{FF2B5EF4-FFF2-40B4-BE49-F238E27FC236}">
              <a16:creationId xmlns="" xmlns:a16="http://schemas.microsoft.com/office/drawing/2014/main" id="{5FD538CB-B9A6-445C-91D0-366CE4458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245687</xdr:colOff>
      <xdr:row>25</xdr:row>
      <xdr:rowOff>128995</xdr:rowOff>
    </xdr:from>
    <xdr:to>
      <xdr:col>28</xdr:col>
      <xdr:colOff>469841</xdr:colOff>
      <xdr:row>27</xdr:row>
      <xdr:rowOff>157075</xdr:rowOff>
    </xdr:to>
    <xdr:grpSp>
      <xdr:nvGrpSpPr>
        <xdr:cNvPr id="6" name="グループ化 5">
          <a:extLst>
            <a:ext uri="{FF2B5EF4-FFF2-40B4-BE49-F238E27FC236}">
              <a16:creationId xmlns="" xmlns:a16="http://schemas.microsoft.com/office/drawing/2014/main" id="{014EA2BC-7DA2-4D34-A955-52AEC011F725}"/>
            </a:ext>
          </a:extLst>
        </xdr:cNvPr>
        <xdr:cNvGrpSpPr/>
      </xdr:nvGrpSpPr>
      <xdr:grpSpPr>
        <a:xfrm>
          <a:off x="14114087" y="6542495"/>
          <a:ext cx="6396354" cy="510680"/>
          <a:chOff x="10299700" y="4654550"/>
          <a:chExt cx="6152643" cy="514350"/>
        </a:xfrm>
      </xdr:grpSpPr>
      <xdr:sp macro="" textlink="">
        <xdr:nvSpPr>
          <xdr:cNvPr id="7" name="テキスト ボックス 6">
            <a:extLst>
              <a:ext uri="{FF2B5EF4-FFF2-40B4-BE49-F238E27FC236}">
                <a16:creationId xmlns="" xmlns:a16="http://schemas.microsoft.com/office/drawing/2014/main" id="{368C87D8-548C-4823-AAC9-3BECF78B0C2C}"/>
              </a:ext>
            </a:extLst>
          </xdr:cNvPr>
          <xdr:cNvSpPr txBox="1"/>
        </xdr:nvSpPr>
        <xdr:spPr>
          <a:xfrm>
            <a:off x="10299700" y="4654550"/>
            <a:ext cx="755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900" b="1"/>
              <a:t>当てはまる</a:t>
            </a:r>
          </a:p>
        </xdr:txBody>
      </xdr:sp>
      <xdr:sp macro="" textlink="">
        <xdr:nvSpPr>
          <xdr:cNvPr id="8" name="テキスト ボックス 7">
            <a:extLst>
              <a:ext uri="{FF2B5EF4-FFF2-40B4-BE49-F238E27FC236}">
                <a16:creationId xmlns="" xmlns:a16="http://schemas.microsoft.com/office/drawing/2014/main" id="{CC5FD888-A93E-484A-9671-DB0BC332D5E7}"/>
              </a:ext>
            </a:extLst>
          </xdr:cNvPr>
          <xdr:cNvSpPr txBox="1"/>
        </xdr:nvSpPr>
        <xdr:spPr>
          <a:xfrm>
            <a:off x="11521354" y="4654550"/>
            <a:ext cx="1100668"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900" b="1"/>
              <a:t>どちらかといえば</a:t>
            </a:r>
            <a:endParaRPr kumimoji="1" lang="en-US" altLang="ja-JP" sz="900" b="1"/>
          </a:p>
          <a:p>
            <a:pPr algn="ctr"/>
            <a:r>
              <a:rPr kumimoji="1" lang="ja-JP" altLang="en-US" sz="900" b="1"/>
              <a:t>当てはまる</a:t>
            </a:r>
          </a:p>
        </xdr:txBody>
      </xdr:sp>
      <xdr:sp macro="" textlink="">
        <xdr:nvSpPr>
          <xdr:cNvPr id="9" name="テキスト ボックス 8">
            <a:extLst>
              <a:ext uri="{FF2B5EF4-FFF2-40B4-BE49-F238E27FC236}">
                <a16:creationId xmlns="" xmlns:a16="http://schemas.microsoft.com/office/drawing/2014/main" id="{1DDECAC7-263A-4A4E-A65B-2B93C6EB77C5}"/>
              </a:ext>
            </a:extLst>
          </xdr:cNvPr>
          <xdr:cNvSpPr txBox="1"/>
        </xdr:nvSpPr>
        <xdr:spPr>
          <a:xfrm>
            <a:off x="12865772" y="4654550"/>
            <a:ext cx="1172634"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900" b="1"/>
              <a:t>どちらかといえば</a:t>
            </a:r>
            <a:endParaRPr kumimoji="1" lang="en-US" altLang="ja-JP" sz="900" b="1"/>
          </a:p>
          <a:p>
            <a:pPr algn="ctr"/>
            <a:r>
              <a:rPr kumimoji="1" lang="ja-JP" altLang="en-US" sz="900" b="1"/>
              <a:t>当てはまらない</a:t>
            </a:r>
          </a:p>
        </xdr:txBody>
      </xdr:sp>
      <xdr:sp macro="" textlink="">
        <xdr:nvSpPr>
          <xdr:cNvPr id="10" name="テキスト ボックス 9">
            <a:extLst>
              <a:ext uri="{FF2B5EF4-FFF2-40B4-BE49-F238E27FC236}">
                <a16:creationId xmlns="" xmlns:a16="http://schemas.microsoft.com/office/drawing/2014/main" id="{E4D73BA3-A084-44C2-806D-966586B9B9C8}"/>
              </a:ext>
            </a:extLst>
          </xdr:cNvPr>
          <xdr:cNvSpPr txBox="1"/>
        </xdr:nvSpPr>
        <xdr:spPr>
          <a:xfrm>
            <a:off x="14345656" y="4654550"/>
            <a:ext cx="984250"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ctr"/>
            <a:r>
              <a:rPr kumimoji="1" lang="ja-JP" altLang="en-US" sz="900" b="1"/>
              <a:t>当てはまらない</a:t>
            </a:r>
          </a:p>
        </xdr:txBody>
      </xdr:sp>
      <xdr:sp macro="" textlink="">
        <xdr:nvSpPr>
          <xdr:cNvPr id="11" name="テキスト ボックス 10">
            <a:extLst>
              <a:ext uri="{FF2B5EF4-FFF2-40B4-BE49-F238E27FC236}">
                <a16:creationId xmlns="" xmlns:a16="http://schemas.microsoft.com/office/drawing/2014/main" id="{A0159E34-3612-43C3-A4D3-D4B19001E466}"/>
              </a:ext>
            </a:extLst>
          </xdr:cNvPr>
          <xdr:cNvSpPr txBox="1"/>
        </xdr:nvSpPr>
        <xdr:spPr>
          <a:xfrm>
            <a:off x="15468093" y="4654550"/>
            <a:ext cx="984250"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t>平均値</a:t>
            </a:r>
          </a:p>
        </xdr:txBody>
      </xdr:sp>
    </xdr:grpSp>
    <xdr:clientData/>
  </xdr:twoCellAnchor>
  <xdr:twoCellAnchor>
    <xdr:from>
      <xdr:col>27</xdr:col>
      <xdr:colOff>540257</xdr:colOff>
      <xdr:row>24</xdr:row>
      <xdr:rowOff>168705</xdr:rowOff>
    </xdr:from>
    <xdr:to>
      <xdr:col>28</xdr:col>
      <xdr:colOff>44662</xdr:colOff>
      <xdr:row>25</xdr:row>
      <xdr:rowOff>119087</xdr:rowOff>
    </xdr:to>
    <xdr:sp macro="" textlink="">
      <xdr:nvSpPr>
        <xdr:cNvPr id="12" name="正方形/長方形 11">
          <a:extLst>
            <a:ext uri="{FF2B5EF4-FFF2-40B4-BE49-F238E27FC236}">
              <a16:creationId xmlns="" xmlns:a16="http://schemas.microsoft.com/office/drawing/2014/main" id="{5F7731E8-DDB5-4B0E-B6F8-24E9FC4C3DAC}"/>
            </a:ext>
          </a:extLst>
        </xdr:cNvPr>
        <xdr:cNvSpPr/>
      </xdr:nvSpPr>
      <xdr:spPr>
        <a:xfrm rot="2700000">
          <a:off x="19189469" y="6367043"/>
          <a:ext cx="178982" cy="164805"/>
        </a:xfrm>
        <a:prstGeom prst="rect">
          <a:avLst/>
        </a:prstGeom>
        <a:solidFill>
          <a:srgbClr val="FF99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3327</xdr:colOff>
      <xdr:row>8</xdr:row>
      <xdr:rowOff>65210</xdr:rowOff>
    </xdr:from>
    <xdr:to>
      <xdr:col>28</xdr:col>
      <xdr:colOff>459441</xdr:colOff>
      <xdr:row>23</xdr:row>
      <xdr:rowOff>65199</xdr:rowOff>
    </xdr:to>
    <xdr:graphicFrame macro="">
      <xdr:nvGraphicFramePr>
        <xdr:cNvPr id="13" name="グラフ 12">
          <a:extLst>
            <a:ext uri="{FF2B5EF4-FFF2-40B4-BE49-F238E27FC236}">
              <a16:creationId xmlns="" xmlns:a16="http://schemas.microsoft.com/office/drawing/2014/main" id="{CC13C05E-3CF0-4756-9EFF-50B00AF98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2017</xdr:colOff>
      <xdr:row>22</xdr:row>
      <xdr:rowOff>217602</xdr:rowOff>
    </xdr:from>
    <xdr:to>
      <xdr:col>19</xdr:col>
      <xdr:colOff>282021</xdr:colOff>
      <xdr:row>24</xdr:row>
      <xdr:rowOff>112094</xdr:rowOff>
    </xdr:to>
    <xdr:sp macro="" textlink="">
      <xdr:nvSpPr>
        <xdr:cNvPr id="14" name="テキスト ボックス 13">
          <a:extLst>
            <a:ext uri="{FF2B5EF4-FFF2-40B4-BE49-F238E27FC236}">
              <a16:creationId xmlns="" xmlns:a16="http://schemas.microsoft.com/office/drawing/2014/main" id="{1B3694E0-1196-48B3-B583-02684D01545F}"/>
            </a:ext>
          </a:extLst>
        </xdr:cNvPr>
        <xdr:cNvSpPr txBox="1"/>
      </xdr:nvSpPr>
      <xdr:spPr>
        <a:xfrm>
          <a:off x="13375117" y="5951652"/>
          <a:ext cx="280004" cy="351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４</a:t>
          </a:r>
        </a:p>
      </xdr:txBody>
    </xdr:sp>
    <xdr:clientData/>
  </xdr:twoCellAnchor>
  <xdr:twoCellAnchor>
    <xdr:from>
      <xdr:col>22</xdr:col>
      <xdr:colOff>33544</xdr:colOff>
      <xdr:row>22</xdr:row>
      <xdr:rowOff>217602</xdr:rowOff>
    </xdr:from>
    <xdr:to>
      <xdr:col>22</xdr:col>
      <xdr:colOff>379199</xdr:colOff>
      <xdr:row>24</xdr:row>
      <xdr:rowOff>150194</xdr:rowOff>
    </xdr:to>
    <xdr:sp macro="" textlink="">
      <xdr:nvSpPr>
        <xdr:cNvPr id="15" name="テキスト ボックス 14">
          <a:extLst>
            <a:ext uri="{FF2B5EF4-FFF2-40B4-BE49-F238E27FC236}">
              <a16:creationId xmlns="" xmlns:a16="http://schemas.microsoft.com/office/drawing/2014/main" id="{8F3A6344-59AB-4CB9-B4FC-3FFC6AC9926A}"/>
            </a:ext>
          </a:extLst>
        </xdr:cNvPr>
        <xdr:cNvSpPr txBox="1"/>
      </xdr:nvSpPr>
      <xdr:spPr>
        <a:xfrm>
          <a:off x="15387844" y="5951652"/>
          <a:ext cx="345655" cy="389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３</a:t>
          </a:r>
        </a:p>
      </xdr:txBody>
    </xdr:sp>
    <xdr:clientData/>
  </xdr:twoCellAnchor>
  <xdr:twoCellAnchor>
    <xdr:from>
      <xdr:col>25</xdr:col>
      <xdr:colOff>130721</xdr:colOff>
      <xdr:row>22</xdr:row>
      <xdr:rowOff>217602</xdr:rowOff>
    </xdr:from>
    <xdr:to>
      <xdr:col>25</xdr:col>
      <xdr:colOff>416827</xdr:colOff>
      <xdr:row>24</xdr:row>
      <xdr:rowOff>150194</xdr:rowOff>
    </xdr:to>
    <xdr:sp macro="" textlink="">
      <xdr:nvSpPr>
        <xdr:cNvPr id="16" name="テキスト ボックス 15">
          <a:extLst>
            <a:ext uri="{FF2B5EF4-FFF2-40B4-BE49-F238E27FC236}">
              <a16:creationId xmlns="" xmlns:a16="http://schemas.microsoft.com/office/drawing/2014/main" id="{01BC28BC-66E7-4CD1-8761-CE189B662CC6}"/>
            </a:ext>
          </a:extLst>
        </xdr:cNvPr>
        <xdr:cNvSpPr txBox="1"/>
      </xdr:nvSpPr>
      <xdr:spPr>
        <a:xfrm>
          <a:off x="17466221" y="5951652"/>
          <a:ext cx="286106" cy="389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２</a:t>
          </a:r>
        </a:p>
      </xdr:txBody>
    </xdr:sp>
    <xdr:clientData/>
  </xdr:twoCellAnchor>
  <xdr:twoCellAnchor>
    <xdr:from>
      <xdr:col>28</xdr:col>
      <xdr:colOff>168351</xdr:colOff>
      <xdr:row>22</xdr:row>
      <xdr:rowOff>217602</xdr:rowOff>
    </xdr:from>
    <xdr:to>
      <xdr:col>28</xdr:col>
      <xdr:colOff>464373</xdr:colOff>
      <xdr:row>24</xdr:row>
      <xdr:rowOff>112094</xdr:rowOff>
    </xdr:to>
    <xdr:sp macro="" textlink="">
      <xdr:nvSpPr>
        <xdr:cNvPr id="17" name="テキスト ボックス 16">
          <a:extLst>
            <a:ext uri="{FF2B5EF4-FFF2-40B4-BE49-F238E27FC236}">
              <a16:creationId xmlns="" xmlns:a16="http://schemas.microsoft.com/office/drawing/2014/main" id="{8622D7C4-9602-4808-902C-E007179BD5A8}"/>
            </a:ext>
          </a:extLst>
        </xdr:cNvPr>
        <xdr:cNvSpPr txBox="1"/>
      </xdr:nvSpPr>
      <xdr:spPr>
        <a:xfrm>
          <a:off x="19485051" y="5951652"/>
          <a:ext cx="296022" cy="351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１</a:t>
          </a:r>
        </a:p>
      </xdr:txBody>
    </xdr:sp>
    <xdr:clientData/>
  </xdr:twoCellAnchor>
  <xdr:twoCellAnchor>
    <xdr:from>
      <xdr:col>25</xdr:col>
      <xdr:colOff>692726</xdr:colOff>
      <xdr:row>35</xdr:row>
      <xdr:rowOff>34061</xdr:rowOff>
    </xdr:from>
    <xdr:to>
      <xdr:col>27</xdr:col>
      <xdr:colOff>252656</xdr:colOff>
      <xdr:row>36</xdr:row>
      <xdr:rowOff>213576</xdr:rowOff>
    </xdr:to>
    <xdr:sp macro="" textlink="">
      <xdr:nvSpPr>
        <xdr:cNvPr id="21" name="テキスト ボックス 20">
          <a:extLst>
            <a:ext uri="{FF2B5EF4-FFF2-40B4-BE49-F238E27FC236}">
              <a16:creationId xmlns="" xmlns:a16="http://schemas.microsoft.com/office/drawing/2014/main" id="{33F8D964-A874-4056-BD08-34767DD854E2}"/>
            </a:ext>
          </a:extLst>
        </xdr:cNvPr>
        <xdr:cNvSpPr txBox="1"/>
      </xdr:nvSpPr>
      <xdr:spPr>
        <a:xfrm>
          <a:off x="17996476" y="8797061"/>
          <a:ext cx="912480" cy="414465"/>
        </a:xfrm>
        <a:prstGeom prst="rect">
          <a:avLst/>
        </a:prstGeom>
        <a:solidFill>
          <a:srgbClr val="66CCFF"/>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spc="-100" baseline="0"/>
            <a:t>導入</a:t>
          </a:r>
        </a:p>
      </xdr:txBody>
    </xdr:sp>
    <xdr:clientData/>
  </xdr:twoCellAnchor>
  <xdr:twoCellAnchor>
    <xdr:from>
      <xdr:col>19</xdr:col>
      <xdr:colOff>275246</xdr:colOff>
      <xdr:row>28</xdr:row>
      <xdr:rowOff>194720</xdr:rowOff>
    </xdr:from>
    <xdr:to>
      <xdr:col>31</xdr:col>
      <xdr:colOff>25795</xdr:colOff>
      <xdr:row>60</xdr:row>
      <xdr:rowOff>59349</xdr:rowOff>
    </xdr:to>
    <xdr:graphicFrame macro="">
      <xdr:nvGraphicFramePr>
        <xdr:cNvPr id="22" name="グラフ 21">
          <a:extLst>
            <a:ext uri="{FF2B5EF4-FFF2-40B4-BE49-F238E27FC236}">
              <a16:creationId xmlns="" xmlns:a16="http://schemas.microsoft.com/office/drawing/2014/main" id="{F59BCA4E-92C9-4905-869C-A703520215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518614</xdr:colOff>
      <xdr:row>32</xdr:row>
      <xdr:rowOff>98629</xdr:rowOff>
    </xdr:from>
    <xdr:to>
      <xdr:col>26</xdr:col>
      <xdr:colOff>368935</xdr:colOff>
      <xdr:row>35</xdr:row>
      <xdr:rowOff>29687</xdr:rowOff>
    </xdr:to>
    <xdr:sp macro="" textlink="">
      <xdr:nvSpPr>
        <xdr:cNvPr id="23" name="テキスト ボックス 22">
          <a:extLst>
            <a:ext uri="{FF2B5EF4-FFF2-40B4-BE49-F238E27FC236}">
              <a16:creationId xmlns="" xmlns:a16="http://schemas.microsoft.com/office/drawing/2014/main" id="{F17C1509-306C-43D2-AA41-DE2D8DBA3D44}"/>
            </a:ext>
          </a:extLst>
        </xdr:cNvPr>
        <xdr:cNvSpPr txBox="1"/>
      </xdr:nvSpPr>
      <xdr:spPr>
        <a:xfrm>
          <a:off x="16533314" y="8156779"/>
          <a:ext cx="1831521" cy="635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①課題意識を喚起するための工夫</a:t>
          </a:r>
        </a:p>
      </xdr:txBody>
    </xdr:sp>
    <xdr:clientData/>
  </xdr:twoCellAnchor>
  <xdr:twoCellAnchor>
    <xdr:from>
      <xdr:col>27</xdr:col>
      <xdr:colOff>391201</xdr:colOff>
      <xdr:row>34</xdr:row>
      <xdr:rowOff>110011</xdr:rowOff>
    </xdr:from>
    <xdr:to>
      <xdr:col>30</xdr:col>
      <xdr:colOff>483729</xdr:colOff>
      <xdr:row>37</xdr:row>
      <xdr:rowOff>41068</xdr:rowOff>
    </xdr:to>
    <xdr:sp macro="" textlink="">
      <xdr:nvSpPr>
        <xdr:cNvPr id="24" name="テキスト ボックス 23">
          <a:extLst>
            <a:ext uri="{FF2B5EF4-FFF2-40B4-BE49-F238E27FC236}">
              <a16:creationId xmlns="" xmlns:a16="http://schemas.microsoft.com/office/drawing/2014/main" id="{EB32A971-5C52-4135-83FE-07836147C5A8}"/>
            </a:ext>
          </a:extLst>
        </xdr:cNvPr>
        <xdr:cNvSpPr txBox="1"/>
      </xdr:nvSpPr>
      <xdr:spPr>
        <a:xfrm>
          <a:off x="19047501" y="8638061"/>
          <a:ext cx="2067378" cy="635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400" b="1"/>
            <a:t>②解決の見通し、解決の</a:t>
          </a:r>
          <a:endParaRPr kumimoji="1" lang="en-US" altLang="ja-JP" sz="1400" b="1"/>
        </a:p>
        <a:p>
          <a:pPr algn="ctr"/>
          <a:r>
            <a:rPr kumimoji="1" lang="ja-JP" altLang="en-US" sz="1400" b="1"/>
            <a:t>ための意欲を高める工夫</a:t>
          </a:r>
        </a:p>
      </xdr:txBody>
    </xdr:sp>
    <xdr:clientData/>
  </xdr:twoCellAnchor>
  <xdr:twoCellAnchor>
    <xdr:from>
      <xdr:col>29</xdr:col>
      <xdr:colOff>663962</xdr:colOff>
      <xdr:row>41</xdr:row>
      <xdr:rowOff>136108</xdr:rowOff>
    </xdr:from>
    <xdr:to>
      <xdr:col>33</xdr:col>
      <xdr:colOff>362569</xdr:colOff>
      <xdr:row>45</xdr:row>
      <xdr:rowOff>101433</xdr:rowOff>
    </xdr:to>
    <xdr:sp macro="" textlink="">
      <xdr:nvSpPr>
        <xdr:cNvPr id="25" name="テキスト ボックス 24">
          <a:extLst>
            <a:ext uri="{FF2B5EF4-FFF2-40B4-BE49-F238E27FC236}">
              <a16:creationId xmlns="" xmlns:a16="http://schemas.microsoft.com/office/drawing/2014/main" id="{4DF2C536-CE95-4CA1-8DE2-70F204C34533}"/>
            </a:ext>
          </a:extLst>
        </xdr:cNvPr>
        <xdr:cNvSpPr txBox="1"/>
      </xdr:nvSpPr>
      <xdr:spPr>
        <a:xfrm>
          <a:off x="20628362" y="10308808"/>
          <a:ext cx="1984607" cy="93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③粘り強く取り組み、自己調整しながら自力解決する工夫</a:t>
          </a:r>
        </a:p>
      </xdr:txBody>
    </xdr:sp>
    <xdr:clientData/>
  </xdr:twoCellAnchor>
  <xdr:twoCellAnchor>
    <xdr:from>
      <xdr:col>30</xdr:col>
      <xdr:colOff>76257</xdr:colOff>
      <xdr:row>48</xdr:row>
      <xdr:rowOff>236802</xdr:rowOff>
    </xdr:from>
    <xdr:to>
      <xdr:col>33</xdr:col>
      <xdr:colOff>259774</xdr:colOff>
      <xdr:row>53</xdr:row>
      <xdr:rowOff>51954</xdr:rowOff>
    </xdr:to>
    <xdr:sp macro="" textlink="">
      <xdr:nvSpPr>
        <xdr:cNvPr id="26" name="テキスト ボックス 25">
          <a:extLst>
            <a:ext uri="{FF2B5EF4-FFF2-40B4-BE49-F238E27FC236}">
              <a16:creationId xmlns="" xmlns:a16="http://schemas.microsoft.com/office/drawing/2014/main" id="{961CFA5C-6081-42EA-89AE-CDB395A0BAA3}"/>
            </a:ext>
          </a:extLst>
        </xdr:cNvPr>
        <xdr:cNvSpPr txBox="1"/>
      </xdr:nvSpPr>
      <xdr:spPr>
        <a:xfrm>
          <a:off x="20707407" y="12079552"/>
          <a:ext cx="1802767" cy="1002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④児童生徒同士が相互に関わり合い、考えを広げ深める工夫</a:t>
          </a:r>
        </a:p>
      </xdr:txBody>
    </xdr:sp>
    <xdr:clientData/>
  </xdr:twoCellAnchor>
  <xdr:twoCellAnchor>
    <xdr:from>
      <xdr:col>28</xdr:col>
      <xdr:colOff>517375</xdr:colOff>
      <xdr:row>57</xdr:row>
      <xdr:rowOff>145142</xdr:rowOff>
    </xdr:from>
    <xdr:to>
      <xdr:col>31</xdr:col>
      <xdr:colOff>242455</xdr:colOff>
      <xdr:row>60</xdr:row>
      <xdr:rowOff>112570</xdr:rowOff>
    </xdr:to>
    <xdr:sp macro="" textlink="">
      <xdr:nvSpPr>
        <xdr:cNvPr id="27" name="テキスト ボックス 26">
          <a:extLst>
            <a:ext uri="{FF2B5EF4-FFF2-40B4-BE49-F238E27FC236}">
              <a16:creationId xmlns="" xmlns:a16="http://schemas.microsoft.com/office/drawing/2014/main" id="{B34567D5-D9B2-4D90-B2A9-0AFF64D46A90}"/>
            </a:ext>
          </a:extLst>
        </xdr:cNvPr>
        <xdr:cNvSpPr txBox="1"/>
      </xdr:nvSpPr>
      <xdr:spPr>
        <a:xfrm>
          <a:off x="19834075" y="14108792"/>
          <a:ext cx="1725330" cy="653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⑤課題解決の達成感を実感させる工夫</a:t>
          </a:r>
        </a:p>
      </xdr:txBody>
    </xdr:sp>
    <xdr:clientData/>
  </xdr:twoCellAnchor>
  <xdr:twoCellAnchor>
    <xdr:from>
      <xdr:col>26</xdr:col>
      <xdr:colOff>292983</xdr:colOff>
      <xdr:row>61</xdr:row>
      <xdr:rowOff>124815</xdr:rowOff>
    </xdr:from>
    <xdr:to>
      <xdr:col>28</xdr:col>
      <xdr:colOff>623454</xdr:colOff>
      <xdr:row>65</xdr:row>
      <xdr:rowOff>0</xdr:rowOff>
    </xdr:to>
    <xdr:sp macro="" textlink="">
      <xdr:nvSpPr>
        <xdr:cNvPr id="28" name="テキスト ボックス 27">
          <a:extLst>
            <a:ext uri="{FF2B5EF4-FFF2-40B4-BE49-F238E27FC236}">
              <a16:creationId xmlns="" xmlns:a16="http://schemas.microsoft.com/office/drawing/2014/main" id="{01BFF50E-ADEF-40E4-ACB8-9DF3C99BB7B6}"/>
            </a:ext>
          </a:extLst>
        </xdr:cNvPr>
        <xdr:cNvSpPr txBox="1"/>
      </xdr:nvSpPr>
      <xdr:spPr>
        <a:xfrm>
          <a:off x="18438108" y="14920315"/>
          <a:ext cx="1663971" cy="764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⑥自己の学びの変容を自覚させる工夫</a:t>
          </a:r>
        </a:p>
      </xdr:txBody>
    </xdr:sp>
    <xdr:clientData/>
  </xdr:twoCellAnchor>
  <xdr:twoCellAnchor>
    <xdr:from>
      <xdr:col>22</xdr:col>
      <xdr:colOff>231752</xdr:colOff>
      <xdr:row>62</xdr:row>
      <xdr:rowOff>3467</xdr:rowOff>
    </xdr:from>
    <xdr:to>
      <xdr:col>25</xdr:col>
      <xdr:colOff>188209</xdr:colOff>
      <xdr:row>64</xdr:row>
      <xdr:rowOff>207818</xdr:rowOff>
    </xdr:to>
    <xdr:sp macro="" textlink="">
      <xdr:nvSpPr>
        <xdr:cNvPr id="29" name="テキスト ボックス 28">
          <a:extLst>
            <a:ext uri="{FF2B5EF4-FFF2-40B4-BE49-F238E27FC236}">
              <a16:creationId xmlns="" xmlns:a16="http://schemas.microsoft.com/office/drawing/2014/main" id="{93C0A26C-3630-4786-B887-86EC014AE317}"/>
            </a:ext>
          </a:extLst>
        </xdr:cNvPr>
        <xdr:cNvSpPr txBox="1"/>
      </xdr:nvSpPr>
      <xdr:spPr>
        <a:xfrm>
          <a:off x="15586052" y="15110117"/>
          <a:ext cx="1937657" cy="661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⑦学習内容の定着、次時の意欲を喚起する工夫</a:t>
          </a:r>
        </a:p>
      </xdr:txBody>
    </xdr:sp>
    <xdr:clientData/>
  </xdr:twoCellAnchor>
  <xdr:twoCellAnchor>
    <xdr:from>
      <xdr:col>18</xdr:col>
      <xdr:colOff>457630</xdr:colOff>
      <xdr:row>57</xdr:row>
      <xdr:rowOff>139535</xdr:rowOff>
    </xdr:from>
    <xdr:to>
      <xdr:col>21</xdr:col>
      <xdr:colOff>388853</xdr:colOff>
      <xdr:row>62</xdr:row>
      <xdr:rowOff>17317</xdr:rowOff>
    </xdr:to>
    <xdr:sp macro="" textlink="">
      <xdr:nvSpPr>
        <xdr:cNvPr id="30" name="テキスト ボックス 29">
          <a:extLst>
            <a:ext uri="{FF2B5EF4-FFF2-40B4-BE49-F238E27FC236}">
              <a16:creationId xmlns="" xmlns:a16="http://schemas.microsoft.com/office/drawing/2014/main" id="{0A1D1384-F89C-4A86-A768-C6174D859456}"/>
            </a:ext>
          </a:extLst>
        </xdr:cNvPr>
        <xdr:cNvSpPr txBox="1"/>
      </xdr:nvSpPr>
      <xdr:spPr>
        <a:xfrm>
          <a:off x="13176680" y="14103185"/>
          <a:ext cx="1906073" cy="102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⑧コンピュータや情報通信ネットワークを活用した学習</a:t>
          </a:r>
        </a:p>
      </xdr:txBody>
    </xdr:sp>
    <xdr:clientData/>
  </xdr:twoCellAnchor>
  <xdr:twoCellAnchor>
    <xdr:from>
      <xdr:col>17</xdr:col>
      <xdr:colOff>616898</xdr:colOff>
      <xdr:row>49</xdr:row>
      <xdr:rowOff>173181</xdr:rowOff>
    </xdr:from>
    <xdr:to>
      <xdr:col>20</xdr:col>
      <xdr:colOff>311727</xdr:colOff>
      <xdr:row>52</xdr:row>
      <xdr:rowOff>103909</xdr:rowOff>
    </xdr:to>
    <xdr:sp macro="" textlink="">
      <xdr:nvSpPr>
        <xdr:cNvPr id="31" name="テキスト ボックス 30">
          <a:extLst>
            <a:ext uri="{FF2B5EF4-FFF2-40B4-BE49-F238E27FC236}">
              <a16:creationId xmlns="" xmlns:a16="http://schemas.microsoft.com/office/drawing/2014/main" id="{37A190C4-B507-496C-92E2-03C9C2B3B33D}"/>
            </a:ext>
          </a:extLst>
        </xdr:cNvPr>
        <xdr:cNvSpPr txBox="1"/>
      </xdr:nvSpPr>
      <xdr:spPr>
        <a:xfrm>
          <a:off x="12675548" y="12263581"/>
          <a:ext cx="1669679" cy="635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⑨構造化された板書及びノート指導</a:t>
          </a:r>
        </a:p>
      </xdr:txBody>
    </xdr:sp>
    <xdr:clientData/>
  </xdr:twoCellAnchor>
  <xdr:twoCellAnchor>
    <xdr:from>
      <xdr:col>18</xdr:col>
      <xdr:colOff>134400</xdr:colOff>
      <xdr:row>41</xdr:row>
      <xdr:rowOff>139040</xdr:rowOff>
    </xdr:from>
    <xdr:to>
      <xdr:col>20</xdr:col>
      <xdr:colOff>658092</xdr:colOff>
      <xdr:row>44</xdr:row>
      <xdr:rowOff>34636</xdr:rowOff>
    </xdr:to>
    <xdr:sp macro="" textlink="">
      <xdr:nvSpPr>
        <xdr:cNvPr id="32" name="テキスト ボックス 31">
          <a:extLst>
            <a:ext uri="{FF2B5EF4-FFF2-40B4-BE49-F238E27FC236}">
              <a16:creationId xmlns="" xmlns:a16="http://schemas.microsoft.com/office/drawing/2014/main" id="{E2BFFE47-BAA0-41A8-961A-1C5EEC988EAC}"/>
            </a:ext>
          </a:extLst>
        </xdr:cNvPr>
        <xdr:cNvSpPr txBox="1"/>
      </xdr:nvSpPr>
      <xdr:spPr>
        <a:xfrm>
          <a:off x="12853450" y="10311740"/>
          <a:ext cx="1838142" cy="613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⑩基本的な学習過程の統一</a:t>
          </a:r>
        </a:p>
      </xdr:txBody>
    </xdr:sp>
    <xdr:clientData/>
  </xdr:twoCellAnchor>
  <xdr:twoCellAnchor>
    <xdr:from>
      <xdr:col>18</xdr:col>
      <xdr:colOff>484910</xdr:colOff>
      <xdr:row>34</xdr:row>
      <xdr:rowOff>27461</xdr:rowOff>
    </xdr:from>
    <xdr:to>
      <xdr:col>22</xdr:col>
      <xdr:colOff>264969</xdr:colOff>
      <xdr:row>39</xdr:row>
      <xdr:rowOff>190500</xdr:rowOff>
    </xdr:to>
    <xdr:sp macro="" textlink="">
      <xdr:nvSpPr>
        <xdr:cNvPr id="33" name="テキスト ボックス 32">
          <a:extLst>
            <a:ext uri="{FF2B5EF4-FFF2-40B4-BE49-F238E27FC236}">
              <a16:creationId xmlns="" xmlns:a16="http://schemas.microsoft.com/office/drawing/2014/main" id="{B8AA7B7A-38B3-4940-8F42-A368ABC904BC}"/>
            </a:ext>
          </a:extLst>
        </xdr:cNvPr>
        <xdr:cNvSpPr txBox="1"/>
      </xdr:nvSpPr>
      <xdr:spPr>
        <a:xfrm>
          <a:off x="13311910" y="8441211"/>
          <a:ext cx="2431184" cy="1353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⑪指導と評価の一体化のための学習評価の工夫及び課題が見られる児童生徒への支援の見通し</a:t>
          </a:r>
        </a:p>
      </xdr:txBody>
    </xdr:sp>
    <xdr:clientData/>
  </xdr:twoCellAnchor>
  <xdr:twoCellAnchor>
    <xdr:from>
      <xdr:col>20</xdr:col>
      <xdr:colOff>454870</xdr:colOff>
      <xdr:row>35</xdr:row>
      <xdr:rowOff>64844</xdr:rowOff>
    </xdr:from>
    <xdr:to>
      <xdr:col>29</xdr:col>
      <xdr:colOff>452362</xdr:colOff>
      <xdr:row>60</xdr:row>
      <xdr:rowOff>134488</xdr:rowOff>
    </xdr:to>
    <xdr:grpSp>
      <xdr:nvGrpSpPr>
        <xdr:cNvPr id="34" name="グループ化 33">
          <a:extLst>
            <a:ext uri="{FF2B5EF4-FFF2-40B4-BE49-F238E27FC236}">
              <a16:creationId xmlns="" xmlns:a16="http://schemas.microsoft.com/office/drawing/2014/main" id="{B9343039-4973-4784-9929-83498894F1F1}"/>
            </a:ext>
          </a:extLst>
        </xdr:cNvPr>
        <xdr:cNvGrpSpPr/>
      </xdr:nvGrpSpPr>
      <xdr:grpSpPr>
        <a:xfrm>
          <a:off x="15009070" y="8891344"/>
          <a:ext cx="6144292" cy="6152944"/>
          <a:chOff x="14788537" y="6892430"/>
          <a:chExt cx="5867996" cy="5905398"/>
        </a:xfrm>
      </xdr:grpSpPr>
      <xdr:sp macro="" textlink="">
        <xdr:nvSpPr>
          <xdr:cNvPr id="35" name="テキスト ボックス 34">
            <a:extLst>
              <a:ext uri="{FF2B5EF4-FFF2-40B4-BE49-F238E27FC236}">
                <a16:creationId xmlns="" xmlns:a16="http://schemas.microsoft.com/office/drawing/2014/main" id="{635A0684-D280-4CDC-823C-2780DC9D1AF1}"/>
              </a:ext>
            </a:extLst>
          </xdr:cNvPr>
          <xdr:cNvSpPr txBox="1"/>
        </xdr:nvSpPr>
        <xdr:spPr>
          <a:xfrm>
            <a:off x="17553102" y="6892430"/>
            <a:ext cx="375603" cy="387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①</a:t>
            </a:r>
          </a:p>
        </xdr:txBody>
      </xdr:sp>
      <xdr:sp macro="" textlink="">
        <xdr:nvSpPr>
          <xdr:cNvPr id="36" name="テキスト ボックス 35">
            <a:extLst>
              <a:ext uri="{FF2B5EF4-FFF2-40B4-BE49-F238E27FC236}">
                <a16:creationId xmlns="" xmlns:a16="http://schemas.microsoft.com/office/drawing/2014/main" id="{FD4ED1DC-25B2-4F16-B3CC-17247FF251B3}"/>
              </a:ext>
            </a:extLst>
          </xdr:cNvPr>
          <xdr:cNvSpPr txBox="1"/>
        </xdr:nvSpPr>
        <xdr:spPr>
          <a:xfrm>
            <a:off x="19069110" y="7329728"/>
            <a:ext cx="381953" cy="410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②</a:t>
            </a:r>
          </a:p>
        </xdr:txBody>
      </xdr:sp>
      <xdr:sp macro="" textlink="">
        <xdr:nvSpPr>
          <xdr:cNvPr id="37" name="テキスト ボックス 36">
            <a:extLst>
              <a:ext uri="{FF2B5EF4-FFF2-40B4-BE49-F238E27FC236}">
                <a16:creationId xmlns="" xmlns:a16="http://schemas.microsoft.com/office/drawing/2014/main" id="{71C72603-E535-4992-A47B-27630CBAAF85}"/>
              </a:ext>
            </a:extLst>
          </xdr:cNvPr>
          <xdr:cNvSpPr txBox="1"/>
        </xdr:nvSpPr>
        <xdr:spPr>
          <a:xfrm>
            <a:off x="20080192" y="8547811"/>
            <a:ext cx="367067" cy="413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③</a:t>
            </a:r>
          </a:p>
        </xdr:txBody>
      </xdr:sp>
      <xdr:sp macro="" textlink="">
        <xdr:nvSpPr>
          <xdr:cNvPr id="38" name="テキスト ボックス 37">
            <a:extLst>
              <a:ext uri="{FF2B5EF4-FFF2-40B4-BE49-F238E27FC236}">
                <a16:creationId xmlns="" xmlns:a16="http://schemas.microsoft.com/office/drawing/2014/main" id="{B2C5D0DE-39AA-4E55-A681-2CEBA06A6BBA}"/>
              </a:ext>
            </a:extLst>
          </xdr:cNvPr>
          <xdr:cNvSpPr txBox="1"/>
        </xdr:nvSpPr>
        <xdr:spPr>
          <a:xfrm>
            <a:off x="20290326" y="10135171"/>
            <a:ext cx="366207" cy="396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④</a:t>
            </a:r>
          </a:p>
        </xdr:txBody>
      </xdr:sp>
      <xdr:sp macro="" textlink="">
        <xdr:nvSpPr>
          <xdr:cNvPr id="39" name="テキスト ボックス 38">
            <a:extLst>
              <a:ext uri="{FF2B5EF4-FFF2-40B4-BE49-F238E27FC236}">
                <a16:creationId xmlns="" xmlns:a16="http://schemas.microsoft.com/office/drawing/2014/main" id="{D0AC4CC5-B041-43D8-B42E-04AE5150A83E}"/>
              </a:ext>
            </a:extLst>
          </xdr:cNvPr>
          <xdr:cNvSpPr txBox="1"/>
        </xdr:nvSpPr>
        <xdr:spPr>
          <a:xfrm>
            <a:off x="15465368" y="11558564"/>
            <a:ext cx="366335" cy="407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⑧</a:t>
            </a:r>
          </a:p>
        </xdr:txBody>
      </xdr:sp>
      <xdr:sp macro="" textlink="">
        <xdr:nvSpPr>
          <xdr:cNvPr id="40" name="テキスト ボックス 39">
            <a:extLst>
              <a:ext uri="{FF2B5EF4-FFF2-40B4-BE49-F238E27FC236}">
                <a16:creationId xmlns="" xmlns:a16="http://schemas.microsoft.com/office/drawing/2014/main" id="{705F0C06-4CA8-4F2E-8B97-C7B51ED35797}"/>
              </a:ext>
            </a:extLst>
          </xdr:cNvPr>
          <xdr:cNvSpPr txBox="1"/>
        </xdr:nvSpPr>
        <xdr:spPr>
          <a:xfrm>
            <a:off x="14788537" y="10103809"/>
            <a:ext cx="376399" cy="397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⑨</a:t>
            </a:r>
          </a:p>
        </xdr:txBody>
      </xdr:sp>
      <xdr:sp macro="" textlink="">
        <xdr:nvSpPr>
          <xdr:cNvPr id="41" name="テキスト ボックス 40">
            <a:extLst>
              <a:ext uri="{FF2B5EF4-FFF2-40B4-BE49-F238E27FC236}">
                <a16:creationId xmlns="" xmlns:a16="http://schemas.microsoft.com/office/drawing/2014/main" id="{3675B872-6CF8-434E-B0CC-D428C0B733D0}"/>
              </a:ext>
            </a:extLst>
          </xdr:cNvPr>
          <xdr:cNvSpPr txBox="1"/>
        </xdr:nvSpPr>
        <xdr:spPr>
          <a:xfrm>
            <a:off x="18336991" y="12385886"/>
            <a:ext cx="369446" cy="40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⑥</a:t>
            </a:r>
          </a:p>
        </xdr:txBody>
      </xdr:sp>
      <xdr:sp macro="" textlink="">
        <xdr:nvSpPr>
          <xdr:cNvPr id="42" name="テキスト ボックス 41">
            <a:extLst>
              <a:ext uri="{FF2B5EF4-FFF2-40B4-BE49-F238E27FC236}">
                <a16:creationId xmlns="" xmlns:a16="http://schemas.microsoft.com/office/drawing/2014/main" id="{137E0785-E9DC-4ED8-8807-48ADD470BD33}"/>
              </a:ext>
            </a:extLst>
          </xdr:cNvPr>
          <xdr:cNvSpPr txBox="1"/>
        </xdr:nvSpPr>
        <xdr:spPr>
          <a:xfrm>
            <a:off x="16784420" y="12381250"/>
            <a:ext cx="375603" cy="41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⑦</a:t>
            </a:r>
          </a:p>
        </xdr:txBody>
      </xdr:sp>
      <xdr:sp macro="" textlink="">
        <xdr:nvSpPr>
          <xdr:cNvPr id="43" name="テキスト ボックス 42">
            <a:extLst>
              <a:ext uri="{FF2B5EF4-FFF2-40B4-BE49-F238E27FC236}">
                <a16:creationId xmlns="" xmlns:a16="http://schemas.microsoft.com/office/drawing/2014/main" id="{34778ADD-D3B0-4330-A4A5-DEB394B18256}"/>
              </a:ext>
            </a:extLst>
          </xdr:cNvPr>
          <xdr:cNvSpPr txBox="1"/>
        </xdr:nvSpPr>
        <xdr:spPr>
          <a:xfrm>
            <a:off x="19611132" y="11538898"/>
            <a:ext cx="376335" cy="413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⑤</a:t>
            </a:r>
          </a:p>
        </xdr:txBody>
      </xdr:sp>
      <xdr:sp macro="" textlink="">
        <xdr:nvSpPr>
          <xdr:cNvPr id="44" name="テキスト ボックス 43">
            <a:extLst>
              <a:ext uri="{FF2B5EF4-FFF2-40B4-BE49-F238E27FC236}">
                <a16:creationId xmlns="" xmlns:a16="http://schemas.microsoft.com/office/drawing/2014/main" id="{84CA9D8B-A291-4E2E-85A8-923796E2E813}"/>
              </a:ext>
            </a:extLst>
          </xdr:cNvPr>
          <xdr:cNvSpPr txBox="1"/>
        </xdr:nvSpPr>
        <xdr:spPr>
          <a:xfrm>
            <a:off x="15007936" y="8519503"/>
            <a:ext cx="381953" cy="394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⑩</a:t>
            </a:r>
          </a:p>
        </xdr:txBody>
      </xdr:sp>
      <xdr:sp macro="" textlink="">
        <xdr:nvSpPr>
          <xdr:cNvPr id="45" name="テキスト ボックス 44">
            <a:extLst>
              <a:ext uri="{FF2B5EF4-FFF2-40B4-BE49-F238E27FC236}">
                <a16:creationId xmlns="" xmlns:a16="http://schemas.microsoft.com/office/drawing/2014/main" id="{51C903E5-2D38-4173-88B2-CA7B708F3235}"/>
              </a:ext>
            </a:extLst>
          </xdr:cNvPr>
          <xdr:cNvSpPr txBox="1"/>
        </xdr:nvSpPr>
        <xdr:spPr>
          <a:xfrm>
            <a:off x="16019364" y="7346079"/>
            <a:ext cx="456492" cy="465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⑪</a:t>
            </a:r>
          </a:p>
        </xdr:txBody>
      </xdr:sp>
    </xdr:grpSp>
    <xdr:clientData/>
  </xdr:twoCellAnchor>
  <xdr:twoCellAnchor>
    <xdr:from>
      <xdr:col>29</xdr:col>
      <xdr:colOff>121226</xdr:colOff>
      <xdr:row>46</xdr:row>
      <xdr:rowOff>51955</xdr:rowOff>
    </xdr:from>
    <xdr:to>
      <xdr:col>30</xdr:col>
      <xdr:colOff>373883</xdr:colOff>
      <xdr:row>47</xdr:row>
      <xdr:rowOff>231470</xdr:rowOff>
    </xdr:to>
    <xdr:sp macro="" textlink="">
      <xdr:nvSpPr>
        <xdr:cNvPr id="46" name="テキスト ボックス 45">
          <a:extLst>
            <a:ext uri="{FF2B5EF4-FFF2-40B4-BE49-F238E27FC236}">
              <a16:creationId xmlns="" xmlns:a16="http://schemas.microsoft.com/office/drawing/2014/main" id="{0AD2A9E6-0FFD-4AFE-856A-A459772D483F}"/>
            </a:ext>
          </a:extLst>
        </xdr:cNvPr>
        <xdr:cNvSpPr txBox="1"/>
      </xdr:nvSpPr>
      <xdr:spPr>
        <a:xfrm>
          <a:off x="20091976" y="11424805"/>
          <a:ext cx="913057" cy="414465"/>
        </a:xfrm>
        <a:prstGeom prst="rect">
          <a:avLst/>
        </a:prstGeom>
        <a:solidFill>
          <a:srgbClr val="CCFFCC"/>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spc="-100" baseline="0"/>
            <a:t>展開</a:t>
          </a:r>
        </a:p>
      </xdr:txBody>
    </xdr:sp>
    <xdr:clientData/>
  </xdr:twoCellAnchor>
  <xdr:twoCellAnchor>
    <xdr:from>
      <xdr:col>26</xdr:col>
      <xdr:colOff>675408</xdr:colOff>
      <xdr:row>58</xdr:row>
      <xdr:rowOff>155865</xdr:rowOff>
    </xdr:from>
    <xdr:to>
      <xdr:col>28</xdr:col>
      <xdr:colOff>235337</xdr:colOff>
      <xdr:row>60</xdr:row>
      <xdr:rowOff>92926</xdr:rowOff>
    </xdr:to>
    <xdr:sp macro="" textlink="">
      <xdr:nvSpPr>
        <xdr:cNvPr id="47" name="テキスト ボックス 46">
          <a:extLst>
            <a:ext uri="{FF2B5EF4-FFF2-40B4-BE49-F238E27FC236}">
              <a16:creationId xmlns="" xmlns:a16="http://schemas.microsoft.com/office/drawing/2014/main" id="{CC8791BD-A0A2-48DE-8962-539A80BBF645}"/>
            </a:ext>
          </a:extLst>
        </xdr:cNvPr>
        <xdr:cNvSpPr txBox="1"/>
      </xdr:nvSpPr>
      <xdr:spPr>
        <a:xfrm>
          <a:off x="18658608" y="14348115"/>
          <a:ext cx="893429" cy="394261"/>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spc="-100" baseline="0"/>
            <a:t>終末</a:t>
          </a:r>
        </a:p>
      </xdr:txBody>
    </xdr:sp>
    <xdr:clientData/>
  </xdr:twoCellAnchor>
  <xdr:twoCellAnchor>
    <xdr:from>
      <xdr:col>19</xdr:col>
      <xdr:colOff>588819</xdr:colOff>
      <xdr:row>45</xdr:row>
      <xdr:rowOff>207819</xdr:rowOff>
    </xdr:from>
    <xdr:to>
      <xdr:col>21</xdr:col>
      <xdr:colOff>148748</xdr:colOff>
      <xdr:row>47</xdr:row>
      <xdr:rowOff>144879</xdr:rowOff>
    </xdr:to>
    <xdr:sp macro="" textlink="">
      <xdr:nvSpPr>
        <xdr:cNvPr id="48" name="テキスト ボックス 47">
          <a:extLst>
            <a:ext uri="{FF2B5EF4-FFF2-40B4-BE49-F238E27FC236}">
              <a16:creationId xmlns="" xmlns:a16="http://schemas.microsoft.com/office/drawing/2014/main" id="{328DCACA-F107-4A43-82A6-9BEF86E33B7A}"/>
            </a:ext>
          </a:extLst>
        </xdr:cNvPr>
        <xdr:cNvSpPr txBox="1"/>
      </xdr:nvSpPr>
      <xdr:spPr>
        <a:xfrm>
          <a:off x="13961919" y="11345719"/>
          <a:ext cx="880729" cy="406960"/>
        </a:xfrm>
        <a:prstGeom prst="rect">
          <a:avLst/>
        </a:prstGeom>
        <a:solidFill>
          <a:srgbClr val="FFCCFF"/>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800" b="1" spc="-100" baseline="0"/>
            <a:t>全体</a:t>
          </a:r>
        </a:p>
      </xdr:txBody>
    </xdr:sp>
    <xdr:clientData/>
  </xdr:twoCellAnchor>
  <xdr:twoCellAnchor>
    <xdr:from>
      <xdr:col>0</xdr:col>
      <xdr:colOff>560464</xdr:colOff>
      <xdr:row>0</xdr:row>
      <xdr:rowOff>217237</xdr:rowOff>
    </xdr:from>
    <xdr:to>
      <xdr:col>13</xdr:col>
      <xdr:colOff>534727</xdr:colOff>
      <xdr:row>2</xdr:row>
      <xdr:rowOff>16710</xdr:rowOff>
    </xdr:to>
    <xdr:sp macro="" textlink="">
      <xdr:nvSpPr>
        <xdr:cNvPr id="49" name="角丸四角形吹き出し 16">
          <a:extLst>
            <a:ext uri="{FF2B5EF4-FFF2-40B4-BE49-F238E27FC236}">
              <a16:creationId xmlns="" xmlns:a16="http://schemas.microsoft.com/office/drawing/2014/main" id="{53A9568D-1C33-46EE-8B08-E5E4F890396D}"/>
            </a:ext>
          </a:extLst>
        </xdr:cNvPr>
        <xdr:cNvSpPr/>
      </xdr:nvSpPr>
      <xdr:spPr>
        <a:xfrm>
          <a:off x="560464" y="217237"/>
          <a:ext cx="9391313" cy="967873"/>
        </a:xfrm>
        <a:prstGeom prst="wedgeRoundRectCallout">
          <a:avLst>
            <a:gd name="adj1" fmla="val -33417"/>
            <a:gd name="adj2" fmla="val 9927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各項目の評価を連続して入力すると、右の各項目のセルに自動的に反映されます。</a:t>
          </a:r>
          <a:endParaRPr kumimoji="1" lang="en-US" altLang="ja-JP" sz="1800">
            <a:solidFill>
              <a:schemeClr val="tx1"/>
            </a:solidFill>
          </a:endParaRPr>
        </a:p>
        <a:p>
          <a:pPr algn="l"/>
          <a:r>
            <a:rPr kumimoji="1" lang="ja-JP" altLang="en-US" sz="1800">
              <a:solidFill>
                <a:schemeClr val="tx1"/>
              </a:solidFill>
            </a:rPr>
            <a:t>　</a:t>
          </a:r>
          <a:r>
            <a:rPr kumimoji="1" lang="en-US" altLang="ja-JP" sz="1800">
              <a:solidFill>
                <a:schemeClr val="tx1"/>
              </a:solidFill>
            </a:rPr>
            <a:t>※</a:t>
          </a:r>
          <a:r>
            <a:rPr kumimoji="1" lang="ja-JP" altLang="en-US" sz="1800">
              <a:solidFill>
                <a:schemeClr val="tx1"/>
              </a:solidFill>
            </a:rPr>
            <a:t>　入力ミスや未入力等の場合は、セルが赤くなります。未回答は「０」を入力。</a:t>
          </a:r>
          <a:endParaRPr kumimoji="1" lang="en-US" altLang="ja-JP" sz="1800">
            <a:solidFill>
              <a:schemeClr val="tx1"/>
            </a:solidFill>
          </a:endParaRPr>
        </a:p>
      </xdr:txBody>
    </xdr:sp>
    <xdr:clientData/>
  </xdr:twoCellAnchor>
  <xdr:twoCellAnchor>
    <xdr:from>
      <xdr:col>7</xdr:col>
      <xdr:colOff>638175</xdr:colOff>
      <xdr:row>12</xdr:row>
      <xdr:rowOff>112460</xdr:rowOff>
    </xdr:from>
    <xdr:to>
      <xdr:col>13</xdr:col>
      <xdr:colOff>657225</xdr:colOff>
      <xdr:row>24</xdr:row>
      <xdr:rowOff>209549</xdr:rowOff>
    </xdr:to>
    <xdr:sp macro="" textlink="">
      <xdr:nvSpPr>
        <xdr:cNvPr id="50" name="角丸四角形吹き出し 50">
          <a:extLst>
            <a:ext uri="{FF2B5EF4-FFF2-40B4-BE49-F238E27FC236}">
              <a16:creationId xmlns="" xmlns:a16="http://schemas.microsoft.com/office/drawing/2014/main" id="{CFB91CE1-2AB7-4F16-9082-E4385D81C0DC}"/>
            </a:ext>
          </a:extLst>
        </xdr:cNvPr>
        <xdr:cNvSpPr/>
      </xdr:nvSpPr>
      <xdr:spPr>
        <a:xfrm>
          <a:off x="6257925" y="3579560"/>
          <a:ext cx="4133850" cy="2840289"/>
        </a:xfrm>
        <a:prstGeom prst="wedgeRoundRectCallout">
          <a:avLst>
            <a:gd name="adj1" fmla="val -26607"/>
            <a:gd name="adj2" fmla="val 41403"/>
            <a:gd name="adj3" fmla="val 16667"/>
          </a:avLst>
        </a:prstGeom>
        <a:solidFill>
          <a:srgbClr val="00206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bg1"/>
              </a:solidFill>
            </a:rPr>
            <a:t>■Ｃの列に数値を入れても、右側の項目に数値が表示されない場合については、タブの数式から、「計算方法の設定」をクリックして、</a:t>
          </a:r>
          <a:r>
            <a:rPr kumimoji="1" lang="en-US" altLang="ja-JP" sz="1600" b="1">
              <a:solidFill>
                <a:schemeClr val="bg1"/>
              </a:solidFill>
            </a:rPr>
            <a:t>『</a:t>
          </a:r>
          <a:r>
            <a:rPr kumimoji="1" lang="ja-JP" altLang="en-US" sz="1600" b="1">
              <a:solidFill>
                <a:schemeClr val="bg1"/>
              </a:solidFill>
            </a:rPr>
            <a:t>自動</a:t>
          </a:r>
          <a:r>
            <a:rPr kumimoji="1" lang="en-US" altLang="ja-JP" sz="1600" b="1">
              <a:solidFill>
                <a:schemeClr val="bg1"/>
              </a:solidFill>
            </a:rPr>
            <a:t>』</a:t>
          </a:r>
          <a:r>
            <a:rPr kumimoji="1" lang="ja-JP" altLang="en-US" sz="1600" b="1">
              <a:solidFill>
                <a:schemeClr val="bg1"/>
              </a:solidFill>
            </a:rPr>
            <a:t>を選択してください。</a:t>
          </a:r>
          <a:endParaRPr kumimoji="1" lang="en-US" altLang="ja-JP" sz="1600" b="1">
            <a:solidFill>
              <a:schemeClr val="bg1"/>
            </a:solidFill>
          </a:endParaRPr>
        </a:p>
        <a:p>
          <a:pPr algn="l"/>
          <a:r>
            <a:rPr kumimoji="1" lang="en-US" altLang="ja-JP" sz="1600" b="1">
              <a:solidFill>
                <a:schemeClr val="bg1"/>
              </a:solidFill>
            </a:rPr>
            <a:t>※『</a:t>
          </a:r>
          <a:r>
            <a:rPr kumimoji="1" lang="ja-JP" altLang="en-US" sz="1600" b="1">
              <a:solidFill>
                <a:schemeClr val="bg1"/>
              </a:solidFill>
            </a:rPr>
            <a:t>手動</a:t>
          </a:r>
          <a:r>
            <a:rPr kumimoji="1" lang="en-US" altLang="ja-JP" sz="1600" b="1">
              <a:solidFill>
                <a:schemeClr val="bg1"/>
              </a:solidFill>
            </a:rPr>
            <a:t>』</a:t>
          </a:r>
          <a:r>
            <a:rPr kumimoji="1" lang="ja-JP" altLang="en-US" sz="1600" b="1">
              <a:solidFill>
                <a:schemeClr val="bg1"/>
              </a:solidFill>
            </a:rPr>
            <a:t>が選択されていることが</a:t>
          </a:r>
          <a:endParaRPr kumimoji="1" lang="en-US" altLang="ja-JP" sz="1600" b="1">
            <a:solidFill>
              <a:schemeClr val="bg1"/>
            </a:solidFill>
          </a:endParaRPr>
        </a:p>
        <a:p>
          <a:pPr algn="l"/>
          <a:r>
            <a:rPr kumimoji="1" lang="ja-JP" altLang="en-US" sz="1600" b="1">
              <a:solidFill>
                <a:schemeClr val="bg1"/>
              </a:solidFill>
            </a:rPr>
            <a:t>　考えられます。</a:t>
          </a:r>
          <a:endParaRPr kumimoji="1" lang="en-US" altLang="ja-JP" sz="1600" b="1">
            <a:solidFill>
              <a:schemeClr val="bg1"/>
            </a:solidFill>
          </a:endParaRPr>
        </a:p>
      </xdr:txBody>
    </xdr:sp>
    <xdr:clientData/>
  </xdr:twoCellAnchor>
  <xdr:twoCellAnchor>
    <xdr:from>
      <xdr:col>17</xdr:col>
      <xdr:colOff>381000</xdr:colOff>
      <xdr:row>30</xdr:row>
      <xdr:rowOff>152400</xdr:rowOff>
    </xdr:from>
    <xdr:to>
      <xdr:col>34</xdr:col>
      <xdr:colOff>76200</xdr:colOff>
      <xdr:row>65</xdr:row>
      <xdr:rowOff>152400</xdr:rowOff>
    </xdr:to>
    <xdr:sp macro="" textlink="">
      <xdr:nvSpPr>
        <xdr:cNvPr id="55" name="正方形/長方形 54"/>
        <xdr:cNvSpPr/>
      </xdr:nvSpPr>
      <xdr:spPr>
        <a:xfrm>
          <a:off x="12915900" y="7810500"/>
          <a:ext cx="10725150" cy="866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51</xdr:row>
      <xdr:rowOff>152400</xdr:rowOff>
    </xdr:from>
    <xdr:to>
      <xdr:col>11</xdr:col>
      <xdr:colOff>171450</xdr:colOff>
      <xdr:row>73</xdr:row>
      <xdr:rowOff>76200</xdr:rowOff>
    </xdr:to>
    <xdr:sp macro="" textlink="">
      <xdr:nvSpPr>
        <xdr:cNvPr id="57" name="パイ 56"/>
        <xdr:cNvSpPr/>
      </xdr:nvSpPr>
      <xdr:spPr>
        <a:xfrm>
          <a:off x="2647950" y="12934950"/>
          <a:ext cx="5448300" cy="5372100"/>
        </a:xfrm>
        <a:prstGeom prst="pie">
          <a:avLst>
            <a:gd name="adj1" fmla="val 19379288"/>
            <a:gd name="adj2" fmla="val 1647992"/>
          </a:avLst>
        </a:prstGeom>
        <a:solidFill>
          <a:srgbClr val="75FF75"/>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514350</xdr:colOff>
      <xdr:row>51</xdr:row>
      <xdr:rowOff>152400</xdr:rowOff>
    </xdr:from>
    <xdr:to>
      <xdr:col>11</xdr:col>
      <xdr:colOff>171450</xdr:colOff>
      <xdr:row>73</xdr:row>
      <xdr:rowOff>76200</xdr:rowOff>
    </xdr:to>
    <xdr:sp macro="" textlink="">
      <xdr:nvSpPr>
        <xdr:cNvPr id="62" name="パイ 61"/>
        <xdr:cNvSpPr/>
      </xdr:nvSpPr>
      <xdr:spPr>
        <a:xfrm>
          <a:off x="2647950" y="12934950"/>
          <a:ext cx="5448300" cy="5372100"/>
        </a:xfrm>
        <a:prstGeom prst="pie">
          <a:avLst>
            <a:gd name="adj1" fmla="val 1630162"/>
            <a:gd name="adj2" fmla="val 7414903"/>
          </a:avLst>
        </a:prstGeom>
        <a:solidFill>
          <a:srgbClr val="FFFF6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514350</xdr:colOff>
      <xdr:row>51</xdr:row>
      <xdr:rowOff>152400</xdr:rowOff>
    </xdr:from>
    <xdr:to>
      <xdr:col>11</xdr:col>
      <xdr:colOff>171450</xdr:colOff>
      <xdr:row>73</xdr:row>
      <xdr:rowOff>76200</xdr:rowOff>
    </xdr:to>
    <xdr:sp macro="" textlink="">
      <xdr:nvSpPr>
        <xdr:cNvPr id="64" name="パイ 63"/>
        <xdr:cNvSpPr/>
      </xdr:nvSpPr>
      <xdr:spPr>
        <a:xfrm>
          <a:off x="2647950" y="12934950"/>
          <a:ext cx="5448300" cy="5372100"/>
        </a:xfrm>
        <a:prstGeom prst="pie">
          <a:avLst>
            <a:gd name="adj1" fmla="val 7409387"/>
            <a:gd name="adj2" fmla="val 15411320"/>
          </a:avLst>
        </a:prstGeom>
        <a:solidFill>
          <a:srgbClr val="FFA3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254000</xdr:colOff>
      <xdr:row>16</xdr:row>
      <xdr:rowOff>-1</xdr:rowOff>
    </xdr:from>
    <xdr:to>
      <xdr:col>16</xdr:col>
      <xdr:colOff>635000</xdr:colOff>
      <xdr:row>46</xdr:row>
      <xdr:rowOff>111124</xdr:rowOff>
    </xdr:to>
    <xdr:sp macro="" textlink="">
      <xdr:nvSpPr>
        <xdr:cNvPr id="4" name="正方形/長方形 3">
          <a:extLst>
            <a:ext uri="{FF2B5EF4-FFF2-40B4-BE49-F238E27FC236}">
              <a16:creationId xmlns="" xmlns:a16="http://schemas.microsoft.com/office/drawing/2014/main" id="{B01CD2F7-C022-486E-B199-6747DF35616C}"/>
            </a:ext>
          </a:extLst>
        </xdr:cNvPr>
        <xdr:cNvSpPr/>
      </xdr:nvSpPr>
      <xdr:spPr>
        <a:xfrm>
          <a:off x="254000" y="4000499"/>
          <a:ext cx="11096625" cy="70643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776522</xdr:colOff>
      <xdr:row>19</xdr:row>
      <xdr:rowOff>113120</xdr:rowOff>
    </xdr:from>
    <xdr:to>
      <xdr:col>16</xdr:col>
      <xdr:colOff>419272</xdr:colOff>
      <xdr:row>20</xdr:row>
      <xdr:rowOff>129769</xdr:rowOff>
    </xdr:to>
    <xdr:sp macro="" textlink="">
      <xdr:nvSpPr>
        <xdr:cNvPr id="7" name="テキスト ボックス 6">
          <a:extLst>
            <a:ext uri="{FF2B5EF4-FFF2-40B4-BE49-F238E27FC236}">
              <a16:creationId xmlns="" xmlns:a16="http://schemas.microsoft.com/office/drawing/2014/main" id="{F1173E00-34DD-4871-A0D4-6AF18DA697DC}"/>
            </a:ext>
          </a:extLst>
        </xdr:cNvPr>
        <xdr:cNvSpPr txBox="1"/>
      </xdr:nvSpPr>
      <xdr:spPr>
        <a:xfrm>
          <a:off x="10730147" y="5304245"/>
          <a:ext cx="1214375" cy="238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kumimoji="1" lang="ja-JP" altLang="en-US" sz="1200" b="1"/>
            <a:t>当てはまる</a:t>
          </a:r>
        </a:p>
      </xdr:txBody>
    </xdr:sp>
    <xdr:clientData/>
  </xdr:twoCellAnchor>
  <xdr:twoCellAnchor>
    <xdr:from>
      <xdr:col>14</xdr:col>
      <xdr:colOff>776523</xdr:colOff>
      <xdr:row>23</xdr:row>
      <xdr:rowOff>202797</xdr:rowOff>
    </xdr:from>
    <xdr:to>
      <xdr:col>16</xdr:col>
      <xdr:colOff>555626</xdr:colOff>
      <xdr:row>27</xdr:row>
      <xdr:rowOff>154043</xdr:rowOff>
    </xdr:to>
    <xdr:sp macro="" textlink="">
      <xdr:nvSpPr>
        <xdr:cNvPr id="8" name="テキスト ボックス 7">
          <a:extLst>
            <a:ext uri="{FF2B5EF4-FFF2-40B4-BE49-F238E27FC236}">
              <a16:creationId xmlns="" xmlns:a16="http://schemas.microsoft.com/office/drawing/2014/main" id="{6DA3852D-E8CE-40E1-A7D0-E16AA7BF2848}"/>
            </a:ext>
          </a:extLst>
        </xdr:cNvPr>
        <xdr:cNvSpPr txBox="1"/>
      </xdr:nvSpPr>
      <xdr:spPr>
        <a:xfrm>
          <a:off x="10730148" y="6282922"/>
          <a:ext cx="1350728" cy="840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kumimoji="1" lang="ja-JP" altLang="en-US" sz="1200" b="1"/>
            <a:t>どちらかといえば</a:t>
          </a:r>
          <a:endParaRPr kumimoji="1" lang="en-US" altLang="ja-JP" sz="1200" b="1"/>
        </a:p>
        <a:p>
          <a:pPr algn="l"/>
          <a:r>
            <a:rPr kumimoji="1" lang="ja-JP" altLang="en-US" sz="1200" b="1"/>
            <a:t>当てはまる</a:t>
          </a:r>
        </a:p>
      </xdr:txBody>
    </xdr:sp>
    <xdr:clientData/>
  </xdr:twoCellAnchor>
  <xdr:twoCellAnchor>
    <xdr:from>
      <xdr:col>14</xdr:col>
      <xdr:colOff>776523</xdr:colOff>
      <xdr:row>28</xdr:row>
      <xdr:rowOff>73823</xdr:rowOff>
    </xdr:from>
    <xdr:to>
      <xdr:col>16</xdr:col>
      <xdr:colOff>555626</xdr:colOff>
      <xdr:row>31</xdr:row>
      <xdr:rowOff>101166</xdr:rowOff>
    </xdr:to>
    <xdr:sp macro="" textlink="">
      <xdr:nvSpPr>
        <xdr:cNvPr id="9" name="テキスト ボックス 8">
          <a:extLst>
            <a:ext uri="{FF2B5EF4-FFF2-40B4-BE49-F238E27FC236}">
              <a16:creationId xmlns="" xmlns:a16="http://schemas.microsoft.com/office/drawing/2014/main" id="{8A366101-76BB-4EE9-AE18-BB998D64C67A}"/>
            </a:ext>
          </a:extLst>
        </xdr:cNvPr>
        <xdr:cNvSpPr txBox="1"/>
      </xdr:nvSpPr>
      <xdr:spPr>
        <a:xfrm>
          <a:off x="10730148" y="7265198"/>
          <a:ext cx="1350728" cy="694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kumimoji="1" lang="ja-JP" altLang="en-US" sz="1200" b="1"/>
            <a:t>どちらかといえば</a:t>
          </a:r>
          <a:endParaRPr kumimoji="1" lang="en-US" altLang="ja-JP" sz="1200" b="1"/>
        </a:p>
        <a:p>
          <a:pPr algn="l"/>
          <a:r>
            <a:rPr kumimoji="1" lang="ja-JP" altLang="en-US" sz="1200" b="1"/>
            <a:t>当てはまらない</a:t>
          </a:r>
        </a:p>
      </xdr:txBody>
    </xdr:sp>
    <xdr:clientData/>
  </xdr:twoCellAnchor>
  <xdr:twoCellAnchor>
    <xdr:from>
      <xdr:col>14</xdr:col>
      <xdr:colOff>776522</xdr:colOff>
      <xdr:row>32</xdr:row>
      <xdr:rowOff>162055</xdr:rowOff>
    </xdr:from>
    <xdr:to>
      <xdr:col>16</xdr:col>
      <xdr:colOff>428625</xdr:colOff>
      <xdr:row>34</xdr:row>
      <xdr:rowOff>31750</xdr:rowOff>
    </xdr:to>
    <xdr:sp macro="" textlink="">
      <xdr:nvSpPr>
        <xdr:cNvPr id="10" name="テキスト ボックス 9">
          <a:extLst>
            <a:ext uri="{FF2B5EF4-FFF2-40B4-BE49-F238E27FC236}">
              <a16:creationId xmlns="" xmlns:a16="http://schemas.microsoft.com/office/drawing/2014/main" id="{2E860EE8-0A07-4C29-8C23-3A514C1B50C3}"/>
            </a:ext>
          </a:extLst>
        </xdr:cNvPr>
        <xdr:cNvSpPr txBox="1"/>
      </xdr:nvSpPr>
      <xdr:spPr>
        <a:xfrm>
          <a:off x="10730147" y="8242430"/>
          <a:ext cx="1223728" cy="314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kumimoji="1" lang="ja-JP" altLang="en-US" sz="1200" b="1"/>
            <a:t>当てはまらない</a:t>
          </a:r>
        </a:p>
      </xdr:txBody>
    </xdr:sp>
    <xdr:clientData/>
  </xdr:twoCellAnchor>
  <xdr:twoCellAnchor>
    <xdr:from>
      <xdr:col>14</xdr:col>
      <xdr:colOff>776522</xdr:colOff>
      <xdr:row>36</xdr:row>
      <xdr:rowOff>188280</xdr:rowOff>
    </xdr:from>
    <xdr:to>
      <xdr:col>16</xdr:col>
      <xdr:colOff>386737</xdr:colOff>
      <xdr:row>38</xdr:row>
      <xdr:rowOff>17617</xdr:rowOff>
    </xdr:to>
    <xdr:sp macro="" textlink="">
      <xdr:nvSpPr>
        <xdr:cNvPr id="11" name="テキスト ボックス 10">
          <a:extLst>
            <a:ext uri="{FF2B5EF4-FFF2-40B4-BE49-F238E27FC236}">
              <a16:creationId xmlns="" xmlns:a16="http://schemas.microsoft.com/office/drawing/2014/main" id="{7D9B1077-5442-438F-A779-6F2F063F4E6A}"/>
            </a:ext>
          </a:extLst>
        </xdr:cNvPr>
        <xdr:cNvSpPr txBox="1"/>
      </xdr:nvSpPr>
      <xdr:spPr>
        <a:xfrm>
          <a:off x="10730147" y="9157655"/>
          <a:ext cx="1181840" cy="289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algn="l"/>
          <a:r>
            <a:rPr kumimoji="1" lang="ja-JP" altLang="en-US" sz="1200" b="1"/>
            <a:t>平均値</a:t>
          </a:r>
        </a:p>
      </xdr:txBody>
    </xdr:sp>
    <xdr:clientData/>
  </xdr:twoCellAnchor>
  <xdr:twoCellAnchor>
    <xdr:from>
      <xdr:col>8</xdr:col>
      <xdr:colOff>144384</xdr:colOff>
      <xdr:row>47</xdr:row>
      <xdr:rowOff>193559</xdr:rowOff>
    </xdr:from>
    <xdr:to>
      <xdr:col>9</xdr:col>
      <xdr:colOff>693705</xdr:colOff>
      <xdr:row>50</xdr:row>
      <xdr:rowOff>102676</xdr:rowOff>
    </xdr:to>
    <xdr:sp macro="" textlink="">
      <xdr:nvSpPr>
        <xdr:cNvPr id="21" name="テキスト ボックス 20">
          <a:extLst>
            <a:ext uri="{FF2B5EF4-FFF2-40B4-BE49-F238E27FC236}">
              <a16:creationId xmlns="" xmlns:a16="http://schemas.microsoft.com/office/drawing/2014/main" id="{F6E892C3-30BC-4226-8C2E-804ABD902CDD}"/>
            </a:ext>
          </a:extLst>
        </xdr:cNvPr>
        <xdr:cNvSpPr txBox="1"/>
      </xdr:nvSpPr>
      <xdr:spPr>
        <a:xfrm>
          <a:off x="5122784" y="11572759"/>
          <a:ext cx="1260521" cy="671117"/>
        </a:xfrm>
        <a:prstGeom prst="rect">
          <a:avLst/>
        </a:prstGeom>
        <a:solidFill>
          <a:srgbClr val="66CCFF"/>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3200" b="1" spc="-100" baseline="0"/>
            <a:t>導入</a:t>
          </a:r>
        </a:p>
      </xdr:txBody>
    </xdr:sp>
    <xdr:clientData/>
  </xdr:twoCellAnchor>
  <xdr:twoCellAnchor>
    <xdr:from>
      <xdr:col>11</xdr:col>
      <xdr:colOff>311726</xdr:colOff>
      <xdr:row>59</xdr:row>
      <xdr:rowOff>153555</xdr:rowOff>
    </xdr:from>
    <xdr:to>
      <xdr:col>13</xdr:col>
      <xdr:colOff>188524</xdr:colOff>
      <xdr:row>62</xdr:row>
      <xdr:rowOff>12246</xdr:rowOff>
    </xdr:to>
    <xdr:sp macro="" textlink="">
      <xdr:nvSpPr>
        <xdr:cNvPr id="35" name="テキスト ボックス 34">
          <a:extLst>
            <a:ext uri="{FF2B5EF4-FFF2-40B4-BE49-F238E27FC236}">
              <a16:creationId xmlns="" xmlns:a16="http://schemas.microsoft.com/office/drawing/2014/main" id="{F54E901F-4A7E-4CD1-A50D-18662FD5A3B5}"/>
            </a:ext>
          </a:extLst>
        </xdr:cNvPr>
        <xdr:cNvSpPr txBox="1"/>
      </xdr:nvSpPr>
      <xdr:spPr>
        <a:xfrm>
          <a:off x="7423726" y="14580755"/>
          <a:ext cx="1299198" cy="620691"/>
        </a:xfrm>
        <a:prstGeom prst="rect">
          <a:avLst/>
        </a:prstGeom>
        <a:solidFill>
          <a:srgbClr val="75FF75"/>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3200" b="1" spc="-100" baseline="0"/>
            <a:t>展開</a:t>
          </a:r>
        </a:p>
      </xdr:txBody>
    </xdr:sp>
    <xdr:clientData/>
  </xdr:twoCellAnchor>
  <xdr:twoCellAnchor>
    <xdr:from>
      <xdr:col>9</xdr:col>
      <xdr:colOff>95971</xdr:colOff>
      <xdr:row>73</xdr:row>
      <xdr:rowOff>182852</xdr:rowOff>
    </xdr:from>
    <xdr:to>
      <xdr:col>10</xdr:col>
      <xdr:colOff>645291</xdr:colOff>
      <xdr:row>76</xdr:row>
      <xdr:rowOff>116589</xdr:rowOff>
    </xdr:to>
    <xdr:sp macro="" textlink="">
      <xdr:nvSpPr>
        <xdr:cNvPr id="36" name="テキスト ボックス 35">
          <a:extLst>
            <a:ext uri="{FF2B5EF4-FFF2-40B4-BE49-F238E27FC236}">
              <a16:creationId xmlns="" xmlns:a16="http://schemas.microsoft.com/office/drawing/2014/main" id="{5A3F76F4-D733-42EC-BE4F-3A07CB2D03D6}"/>
            </a:ext>
          </a:extLst>
        </xdr:cNvPr>
        <xdr:cNvSpPr txBox="1"/>
      </xdr:nvSpPr>
      <xdr:spPr>
        <a:xfrm>
          <a:off x="5785571" y="18166052"/>
          <a:ext cx="1260520" cy="695737"/>
        </a:xfrm>
        <a:prstGeom prst="rect">
          <a:avLst/>
        </a:prstGeom>
        <a:solidFill>
          <a:srgbClr val="FFFF6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3200" b="1" spc="-100" baseline="0"/>
            <a:t>終末</a:t>
          </a:r>
        </a:p>
      </xdr:txBody>
    </xdr:sp>
    <xdr:clientData/>
  </xdr:twoCellAnchor>
  <xdr:twoCellAnchor>
    <xdr:from>
      <xdr:col>1</xdr:col>
      <xdr:colOff>469756</xdr:colOff>
      <xdr:row>60</xdr:row>
      <xdr:rowOff>79232</xdr:rowOff>
    </xdr:from>
    <xdr:to>
      <xdr:col>3</xdr:col>
      <xdr:colOff>320576</xdr:colOff>
      <xdr:row>62</xdr:row>
      <xdr:rowOff>178068</xdr:rowOff>
    </xdr:to>
    <xdr:sp macro="" textlink="">
      <xdr:nvSpPr>
        <xdr:cNvPr id="37" name="テキスト ボックス 36">
          <a:extLst>
            <a:ext uri="{FF2B5EF4-FFF2-40B4-BE49-F238E27FC236}">
              <a16:creationId xmlns="" xmlns:a16="http://schemas.microsoft.com/office/drawing/2014/main" id="{B244433C-B09C-4C25-B5FF-6BD11DAA1AEB}"/>
            </a:ext>
          </a:extLst>
        </xdr:cNvPr>
        <xdr:cNvSpPr txBox="1"/>
      </xdr:nvSpPr>
      <xdr:spPr>
        <a:xfrm>
          <a:off x="469756" y="14760432"/>
          <a:ext cx="1273220" cy="606836"/>
        </a:xfrm>
        <a:prstGeom prst="rect">
          <a:avLst/>
        </a:prstGeom>
        <a:solidFill>
          <a:srgbClr val="FFA3FF"/>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3200" b="1" spc="-100" baseline="0"/>
            <a:t>全体</a:t>
          </a:r>
        </a:p>
      </xdr:txBody>
    </xdr:sp>
    <xdr:clientData/>
  </xdr:twoCellAnchor>
  <xdr:twoCellAnchor>
    <xdr:from>
      <xdr:col>1</xdr:col>
      <xdr:colOff>468805</xdr:colOff>
      <xdr:row>47</xdr:row>
      <xdr:rowOff>165960</xdr:rowOff>
    </xdr:from>
    <xdr:to>
      <xdr:col>5</xdr:col>
      <xdr:colOff>56545</xdr:colOff>
      <xdr:row>51</xdr:row>
      <xdr:rowOff>141568</xdr:rowOff>
    </xdr:to>
    <xdr:grpSp>
      <xdr:nvGrpSpPr>
        <xdr:cNvPr id="5" name="グループ化 4">
          <a:extLst>
            <a:ext uri="{FF2B5EF4-FFF2-40B4-BE49-F238E27FC236}">
              <a16:creationId xmlns="" xmlns:a16="http://schemas.microsoft.com/office/drawing/2014/main" id="{15C3FA0C-00ED-47C2-BEBB-8CC97F276ACA}"/>
            </a:ext>
          </a:extLst>
        </xdr:cNvPr>
        <xdr:cNvGrpSpPr/>
      </xdr:nvGrpSpPr>
      <xdr:grpSpPr>
        <a:xfrm>
          <a:off x="1154605" y="11957910"/>
          <a:ext cx="2483340" cy="966208"/>
          <a:chOff x="468805" y="11305674"/>
          <a:chExt cx="2418026" cy="991608"/>
        </a:xfrm>
      </xdr:grpSpPr>
      <xdr:sp macro="" textlink="">
        <xdr:nvSpPr>
          <xdr:cNvPr id="39" name="テキスト ボックス 38">
            <a:extLst>
              <a:ext uri="{FF2B5EF4-FFF2-40B4-BE49-F238E27FC236}">
                <a16:creationId xmlns="" xmlns:a16="http://schemas.microsoft.com/office/drawing/2014/main" id="{72E1F1A2-E0FE-486C-BF0F-3F79F204B1A2}"/>
              </a:ext>
            </a:extLst>
          </xdr:cNvPr>
          <xdr:cNvSpPr txBox="1"/>
        </xdr:nvSpPr>
        <xdr:spPr>
          <a:xfrm>
            <a:off x="1086831" y="11305674"/>
            <a:ext cx="1800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noAutofit/>
          </a:bodyPr>
          <a:lstStyle/>
          <a:p>
            <a:pPr algn="ctr"/>
            <a:r>
              <a:rPr kumimoji="1" lang="ja-JP" altLang="en-US" sz="2800" b="1" spc="0" baseline="0"/>
              <a:t>生徒評価</a:t>
            </a:r>
          </a:p>
        </xdr:txBody>
      </xdr:sp>
      <xdr:sp macro="" textlink="">
        <xdr:nvSpPr>
          <xdr:cNvPr id="40" name="テキスト ボックス 39">
            <a:extLst>
              <a:ext uri="{FF2B5EF4-FFF2-40B4-BE49-F238E27FC236}">
                <a16:creationId xmlns="" xmlns:a16="http://schemas.microsoft.com/office/drawing/2014/main" id="{3BDE96C7-4FE0-43E1-9498-B85DC21F5688}"/>
              </a:ext>
            </a:extLst>
          </xdr:cNvPr>
          <xdr:cNvSpPr txBox="1"/>
        </xdr:nvSpPr>
        <xdr:spPr>
          <a:xfrm>
            <a:off x="1086831" y="11793282"/>
            <a:ext cx="1800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noAutofit/>
          </a:bodyPr>
          <a:lstStyle/>
          <a:p>
            <a:pPr algn="ctr"/>
            <a:r>
              <a:rPr kumimoji="1" lang="ja-JP" altLang="en-US" sz="2800" b="1"/>
              <a:t>教師評価</a:t>
            </a:r>
          </a:p>
        </xdr:txBody>
      </xdr:sp>
      <xdr:cxnSp macro="">
        <xdr:nvCxnSpPr>
          <xdr:cNvPr id="41" name="直線コネクタ 40">
            <a:extLst>
              <a:ext uri="{FF2B5EF4-FFF2-40B4-BE49-F238E27FC236}">
                <a16:creationId xmlns="" xmlns:a16="http://schemas.microsoft.com/office/drawing/2014/main" id="{4A2D70C0-96B3-4030-B8A5-5F65BF0B4EC6}"/>
              </a:ext>
            </a:extLst>
          </xdr:cNvPr>
          <xdr:cNvCxnSpPr/>
        </xdr:nvCxnSpPr>
        <xdr:spPr>
          <a:xfrm>
            <a:off x="468805" y="11557674"/>
            <a:ext cx="510996" cy="0"/>
          </a:xfrm>
          <a:prstGeom prst="line">
            <a:avLst/>
          </a:prstGeom>
          <a:ln w="47625">
            <a:solidFill>
              <a:srgbClr val="000099"/>
            </a:solidFill>
            <a:headEnd type="oval"/>
            <a:tailEnd type="ova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 xmlns:a16="http://schemas.microsoft.com/office/drawing/2014/main" id="{A1E54544-4304-4499-9CA5-04E757EDECD8}"/>
              </a:ext>
            </a:extLst>
          </xdr:cNvPr>
          <xdr:cNvCxnSpPr/>
        </xdr:nvCxnSpPr>
        <xdr:spPr>
          <a:xfrm>
            <a:off x="480118" y="12045282"/>
            <a:ext cx="510996" cy="0"/>
          </a:xfrm>
          <a:prstGeom prst="line">
            <a:avLst/>
          </a:prstGeom>
          <a:ln w="47625">
            <a:solidFill>
              <a:srgbClr val="FF0000"/>
            </a:solidFill>
            <a:headEnd type="ova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587374</xdr:colOff>
      <xdr:row>16</xdr:row>
      <xdr:rowOff>63498</xdr:rowOff>
    </xdr:from>
    <xdr:to>
      <xdr:col>14</xdr:col>
      <xdr:colOff>762000</xdr:colOff>
      <xdr:row>47</xdr:row>
      <xdr:rowOff>15874</xdr:rowOff>
    </xdr:to>
    <xdr:graphicFrame macro="">
      <xdr:nvGraphicFramePr>
        <xdr:cNvPr id="48" name="グラフ 47">
          <a:extLst>
            <a:ext uri="{FF2B5EF4-FFF2-40B4-BE49-F238E27FC236}">
              <a16:creationId xmlns="" xmlns:a16="http://schemas.microsoft.com/office/drawing/2014/main" id="{B0761718-1E87-40E0-A9BF-1EA55845C5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2</xdr:col>
      <xdr:colOff>338515</xdr:colOff>
      <xdr:row>44</xdr:row>
      <xdr:rowOff>200163</xdr:rowOff>
    </xdr:from>
    <xdr:to>
      <xdr:col>2</xdr:col>
      <xdr:colOff>675216</xdr:colOff>
      <xdr:row>45</xdr:row>
      <xdr:rowOff>263863</xdr:rowOff>
    </xdr:to>
    <xdr:sp macro="" textlink="">
      <xdr:nvSpPr>
        <xdr:cNvPr id="14" name="テキスト ボックス 13">
          <a:extLst>
            <a:ext uri="{FF2B5EF4-FFF2-40B4-BE49-F238E27FC236}">
              <a16:creationId xmlns="" xmlns:a16="http://schemas.microsoft.com/office/drawing/2014/main" id="{F99D4686-878C-43A5-BD3E-D8977CF4394C}"/>
            </a:ext>
          </a:extLst>
        </xdr:cNvPr>
        <xdr:cNvSpPr txBox="1"/>
      </xdr:nvSpPr>
      <xdr:spPr>
        <a:xfrm>
          <a:off x="1049715" y="10633213"/>
          <a:ext cx="336701" cy="33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４</a:t>
          </a:r>
        </a:p>
      </xdr:txBody>
    </xdr:sp>
    <xdr:clientData/>
  </xdr:twoCellAnchor>
  <xdr:twoCellAnchor>
    <xdr:from>
      <xdr:col>6</xdr:col>
      <xdr:colOff>289721</xdr:colOff>
      <xdr:row>44</xdr:row>
      <xdr:rowOff>185329</xdr:rowOff>
    </xdr:from>
    <xdr:to>
      <xdr:col>6</xdr:col>
      <xdr:colOff>669849</xdr:colOff>
      <xdr:row>46</xdr:row>
      <xdr:rowOff>11998</xdr:rowOff>
    </xdr:to>
    <xdr:sp macro="" textlink="">
      <xdr:nvSpPr>
        <xdr:cNvPr id="15" name="テキスト ボックス 14">
          <a:extLst>
            <a:ext uri="{FF2B5EF4-FFF2-40B4-BE49-F238E27FC236}">
              <a16:creationId xmlns="" xmlns:a16="http://schemas.microsoft.com/office/drawing/2014/main" id="{139D6915-60D1-46AF-9FF0-650028D130DF}"/>
            </a:ext>
          </a:extLst>
        </xdr:cNvPr>
        <xdr:cNvSpPr txBox="1"/>
      </xdr:nvSpPr>
      <xdr:spPr>
        <a:xfrm>
          <a:off x="3845721" y="10618379"/>
          <a:ext cx="380128" cy="360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３</a:t>
          </a:r>
        </a:p>
      </xdr:txBody>
    </xdr:sp>
    <xdr:clientData/>
  </xdr:twoCellAnchor>
  <xdr:twoCellAnchor>
    <xdr:from>
      <xdr:col>10</xdr:col>
      <xdr:colOff>284354</xdr:colOff>
      <xdr:row>44</xdr:row>
      <xdr:rowOff>191101</xdr:rowOff>
    </xdr:from>
    <xdr:to>
      <xdr:col>10</xdr:col>
      <xdr:colOff>578707</xdr:colOff>
      <xdr:row>46</xdr:row>
      <xdr:rowOff>6225</xdr:rowOff>
    </xdr:to>
    <xdr:sp macro="" textlink="">
      <xdr:nvSpPr>
        <xdr:cNvPr id="16" name="テキスト ボックス 15">
          <a:extLst>
            <a:ext uri="{FF2B5EF4-FFF2-40B4-BE49-F238E27FC236}">
              <a16:creationId xmlns="" xmlns:a16="http://schemas.microsoft.com/office/drawing/2014/main" id="{67CC4D60-C8FD-48AE-9E84-7A22FC9A7AEA}"/>
            </a:ext>
          </a:extLst>
        </xdr:cNvPr>
        <xdr:cNvSpPr txBox="1"/>
      </xdr:nvSpPr>
      <xdr:spPr>
        <a:xfrm>
          <a:off x="6685154" y="10624151"/>
          <a:ext cx="294353" cy="348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２</a:t>
          </a:r>
        </a:p>
      </xdr:txBody>
    </xdr:sp>
    <xdr:clientData/>
  </xdr:twoCellAnchor>
  <xdr:twoCellAnchor>
    <xdr:from>
      <xdr:col>14</xdr:col>
      <xdr:colOff>193213</xdr:colOff>
      <xdr:row>44</xdr:row>
      <xdr:rowOff>215350</xdr:rowOff>
    </xdr:from>
    <xdr:to>
      <xdr:col>14</xdr:col>
      <xdr:colOff>489235</xdr:colOff>
      <xdr:row>45</xdr:row>
      <xdr:rowOff>248676</xdr:rowOff>
    </xdr:to>
    <xdr:sp macro="" textlink="">
      <xdr:nvSpPr>
        <xdr:cNvPr id="17" name="テキスト ボックス 16">
          <a:extLst>
            <a:ext uri="{FF2B5EF4-FFF2-40B4-BE49-F238E27FC236}">
              <a16:creationId xmlns="" xmlns:a16="http://schemas.microsoft.com/office/drawing/2014/main" id="{58BB0AEC-C97F-40A3-815F-9452C858F062}"/>
            </a:ext>
          </a:extLst>
        </xdr:cNvPr>
        <xdr:cNvSpPr txBox="1"/>
      </xdr:nvSpPr>
      <xdr:spPr>
        <a:xfrm>
          <a:off x="9438813" y="10648400"/>
          <a:ext cx="296022" cy="3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１</a:t>
          </a:r>
        </a:p>
      </xdr:txBody>
    </xdr:sp>
    <xdr:clientData/>
  </xdr:twoCellAnchor>
  <xdr:twoCellAnchor>
    <xdr:from>
      <xdr:col>14</xdr:col>
      <xdr:colOff>465933</xdr:colOff>
      <xdr:row>37</xdr:row>
      <xdr:rowOff>4435</xdr:rowOff>
    </xdr:from>
    <xdr:to>
      <xdr:col>14</xdr:col>
      <xdr:colOff>645933</xdr:colOff>
      <xdr:row>37</xdr:row>
      <xdr:rowOff>184435</xdr:rowOff>
    </xdr:to>
    <xdr:sp macro="" textlink="">
      <xdr:nvSpPr>
        <xdr:cNvPr id="12" name="正方形/長方形 11">
          <a:extLst>
            <a:ext uri="{FF2B5EF4-FFF2-40B4-BE49-F238E27FC236}">
              <a16:creationId xmlns="" xmlns:a16="http://schemas.microsoft.com/office/drawing/2014/main" id="{B0AE02B0-2C19-40C3-B0B6-10151E6E2B04}"/>
            </a:ext>
          </a:extLst>
        </xdr:cNvPr>
        <xdr:cNvSpPr/>
      </xdr:nvSpPr>
      <xdr:spPr>
        <a:xfrm rot="2700000">
          <a:off x="9752808" y="8688060"/>
          <a:ext cx="180000" cy="180000"/>
        </a:xfrm>
        <a:prstGeom prst="rect">
          <a:avLst/>
        </a:prstGeom>
        <a:solidFill>
          <a:srgbClr val="FF99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354769</xdr:colOff>
      <xdr:row>18</xdr:row>
      <xdr:rowOff>212657</xdr:rowOff>
    </xdr:from>
    <xdr:to>
      <xdr:col>1</xdr:col>
      <xdr:colOff>650791</xdr:colOff>
      <xdr:row>20</xdr:row>
      <xdr:rowOff>81790</xdr:rowOff>
    </xdr:to>
    <xdr:sp macro="" textlink="">
      <xdr:nvSpPr>
        <xdr:cNvPr id="49" name="テキスト ボックス 48">
          <a:extLst>
            <a:ext uri="{FF2B5EF4-FFF2-40B4-BE49-F238E27FC236}">
              <a16:creationId xmlns="" xmlns:a16="http://schemas.microsoft.com/office/drawing/2014/main" id="{BF233F1D-B868-44F7-A2D0-2A529F97F1EB}"/>
            </a:ext>
          </a:extLst>
        </xdr:cNvPr>
        <xdr:cNvSpPr txBox="1"/>
      </xdr:nvSpPr>
      <xdr:spPr>
        <a:xfrm>
          <a:off x="354769" y="4519112"/>
          <a:ext cx="296022" cy="330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①</a:t>
          </a:r>
        </a:p>
      </xdr:txBody>
    </xdr:sp>
    <xdr:clientData/>
  </xdr:twoCellAnchor>
  <xdr:twoCellAnchor>
    <xdr:from>
      <xdr:col>1</xdr:col>
      <xdr:colOff>354769</xdr:colOff>
      <xdr:row>21</xdr:row>
      <xdr:rowOff>69510</xdr:rowOff>
    </xdr:from>
    <xdr:to>
      <xdr:col>1</xdr:col>
      <xdr:colOff>650791</xdr:colOff>
      <xdr:row>22</xdr:row>
      <xdr:rowOff>165428</xdr:rowOff>
    </xdr:to>
    <xdr:sp macro="" textlink="">
      <xdr:nvSpPr>
        <xdr:cNvPr id="50" name="テキスト ボックス 49">
          <a:extLst>
            <a:ext uri="{FF2B5EF4-FFF2-40B4-BE49-F238E27FC236}">
              <a16:creationId xmlns="" xmlns:a16="http://schemas.microsoft.com/office/drawing/2014/main" id="{CEBB9836-2AAF-4537-A51C-1B45F6C3D30D}"/>
            </a:ext>
          </a:extLst>
        </xdr:cNvPr>
        <xdr:cNvSpPr txBox="1"/>
      </xdr:nvSpPr>
      <xdr:spPr>
        <a:xfrm>
          <a:off x="354769" y="5068692"/>
          <a:ext cx="296022" cy="3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②</a:t>
          </a:r>
        </a:p>
      </xdr:txBody>
    </xdr:sp>
    <xdr:clientData/>
  </xdr:twoCellAnchor>
  <xdr:twoCellAnchor>
    <xdr:from>
      <xdr:col>1</xdr:col>
      <xdr:colOff>354769</xdr:colOff>
      <xdr:row>33</xdr:row>
      <xdr:rowOff>25884</xdr:rowOff>
    </xdr:from>
    <xdr:to>
      <xdr:col>1</xdr:col>
      <xdr:colOff>650791</xdr:colOff>
      <xdr:row>34</xdr:row>
      <xdr:rowOff>125926</xdr:rowOff>
    </xdr:to>
    <xdr:sp macro="" textlink="">
      <xdr:nvSpPr>
        <xdr:cNvPr id="51" name="テキスト ボックス 50">
          <a:extLst>
            <a:ext uri="{FF2B5EF4-FFF2-40B4-BE49-F238E27FC236}">
              <a16:creationId xmlns="" xmlns:a16="http://schemas.microsoft.com/office/drawing/2014/main" id="{35C82914-A209-4FB7-8DF1-3A8CEA9AC402}"/>
            </a:ext>
          </a:extLst>
        </xdr:cNvPr>
        <xdr:cNvSpPr txBox="1"/>
      </xdr:nvSpPr>
      <xdr:spPr>
        <a:xfrm>
          <a:off x="354769" y="7795975"/>
          <a:ext cx="296022" cy="330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⑦</a:t>
          </a:r>
        </a:p>
      </xdr:txBody>
    </xdr:sp>
    <xdr:clientData/>
  </xdr:twoCellAnchor>
  <xdr:twoCellAnchor>
    <xdr:from>
      <xdr:col>1</xdr:col>
      <xdr:colOff>354769</xdr:colOff>
      <xdr:row>23</xdr:row>
      <xdr:rowOff>153148</xdr:rowOff>
    </xdr:from>
    <xdr:to>
      <xdr:col>1</xdr:col>
      <xdr:colOff>650791</xdr:colOff>
      <xdr:row>25</xdr:row>
      <xdr:rowOff>18158</xdr:rowOff>
    </xdr:to>
    <xdr:sp macro="" textlink="">
      <xdr:nvSpPr>
        <xdr:cNvPr id="52" name="テキスト ボックス 51">
          <a:extLst>
            <a:ext uri="{FF2B5EF4-FFF2-40B4-BE49-F238E27FC236}">
              <a16:creationId xmlns="" xmlns:a16="http://schemas.microsoft.com/office/drawing/2014/main" id="{A705330B-FEF1-4EB8-8207-8C147CA4FA84}"/>
            </a:ext>
          </a:extLst>
        </xdr:cNvPr>
        <xdr:cNvSpPr txBox="1"/>
      </xdr:nvSpPr>
      <xdr:spPr>
        <a:xfrm>
          <a:off x="354769" y="5614148"/>
          <a:ext cx="296022" cy="32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③</a:t>
          </a:r>
        </a:p>
      </xdr:txBody>
    </xdr:sp>
    <xdr:clientData/>
  </xdr:twoCellAnchor>
  <xdr:twoCellAnchor>
    <xdr:from>
      <xdr:col>1</xdr:col>
      <xdr:colOff>354769</xdr:colOff>
      <xdr:row>26</xdr:row>
      <xdr:rowOff>5878</xdr:rowOff>
    </xdr:from>
    <xdr:to>
      <xdr:col>1</xdr:col>
      <xdr:colOff>650791</xdr:colOff>
      <xdr:row>27</xdr:row>
      <xdr:rowOff>101796</xdr:rowOff>
    </xdr:to>
    <xdr:sp macro="" textlink="">
      <xdr:nvSpPr>
        <xdr:cNvPr id="54" name="テキスト ボックス 53">
          <a:extLst>
            <a:ext uri="{FF2B5EF4-FFF2-40B4-BE49-F238E27FC236}">
              <a16:creationId xmlns="" xmlns:a16="http://schemas.microsoft.com/office/drawing/2014/main" id="{B6BAAC77-A83A-4DA7-85F3-B1083BC19CE0}"/>
            </a:ext>
          </a:extLst>
        </xdr:cNvPr>
        <xdr:cNvSpPr txBox="1"/>
      </xdr:nvSpPr>
      <xdr:spPr>
        <a:xfrm>
          <a:off x="354769" y="6159605"/>
          <a:ext cx="296022" cy="3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④</a:t>
          </a:r>
        </a:p>
      </xdr:txBody>
    </xdr:sp>
    <xdr:clientData/>
  </xdr:twoCellAnchor>
  <xdr:twoCellAnchor>
    <xdr:from>
      <xdr:col>1</xdr:col>
      <xdr:colOff>354769</xdr:colOff>
      <xdr:row>28</xdr:row>
      <xdr:rowOff>89516</xdr:rowOff>
    </xdr:from>
    <xdr:to>
      <xdr:col>1</xdr:col>
      <xdr:colOff>650791</xdr:colOff>
      <xdr:row>29</xdr:row>
      <xdr:rowOff>185434</xdr:rowOff>
    </xdr:to>
    <xdr:sp macro="" textlink="">
      <xdr:nvSpPr>
        <xdr:cNvPr id="55" name="テキスト ボックス 54">
          <a:extLst>
            <a:ext uri="{FF2B5EF4-FFF2-40B4-BE49-F238E27FC236}">
              <a16:creationId xmlns="" xmlns:a16="http://schemas.microsoft.com/office/drawing/2014/main" id="{61F91E39-304E-428A-B4F4-7CEBCA562E0A}"/>
            </a:ext>
          </a:extLst>
        </xdr:cNvPr>
        <xdr:cNvSpPr txBox="1"/>
      </xdr:nvSpPr>
      <xdr:spPr>
        <a:xfrm>
          <a:off x="354769" y="6705061"/>
          <a:ext cx="296022" cy="32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⑤</a:t>
          </a:r>
        </a:p>
      </xdr:txBody>
    </xdr:sp>
    <xdr:clientData/>
  </xdr:twoCellAnchor>
  <xdr:twoCellAnchor>
    <xdr:from>
      <xdr:col>1</xdr:col>
      <xdr:colOff>354769</xdr:colOff>
      <xdr:row>30</xdr:row>
      <xdr:rowOff>173154</xdr:rowOff>
    </xdr:from>
    <xdr:to>
      <xdr:col>1</xdr:col>
      <xdr:colOff>650791</xdr:colOff>
      <xdr:row>32</xdr:row>
      <xdr:rowOff>38164</xdr:rowOff>
    </xdr:to>
    <xdr:sp macro="" textlink="">
      <xdr:nvSpPr>
        <xdr:cNvPr id="56" name="テキスト ボックス 55">
          <a:extLst>
            <a:ext uri="{FF2B5EF4-FFF2-40B4-BE49-F238E27FC236}">
              <a16:creationId xmlns="" xmlns:a16="http://schemas.microsoft.com/office/drawing/2014/main" id="{47895576-578B-422A-9B24-EF3AF4757834}"/>
            </a:ext>
          </a:extLst>
        </xdr:cNvPr>
        <xdr:cNvSpPr txBox="1"/>
      </xdr:nvSpPr>
      <xdr:spPr>
        <a:xfrm>
          <a:off x="354769" y="7250518"/>
          <a:ext cx="296022" cy="32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⑥</a:t>
          </a:r>
        </a:p>
      </xdr:txBody>
    </xdr:sp>
    <xdr:clientData/>
  </xdr:twoCellAnchor>
  <xdr:twoCellAnchor>
    <xdr:from>
      <xdr:col>1</xdr:col>
      <xdr:colOff>354769</xdr:colOff>
      <xdr:row>35</xdr:row>
      <xdr:rowOff>113646</xdr:rowOff>
    </xdr:from>
    <xdr:to>
      <xdr:col>1</xdr:col>
      <xdr:colOff>650791</xdr:colOff>
      <xdr:row>36</xdr:row>
      <xdr:rowOff>213687</xdr:rowOff>
    </xdr:to>
    <xdr:sp macro="" textlink="">
      <xdr:nvSpPr>
        <xdr:cNvPr id="58" name="テキスト ボックス 57">
          <a:extLst>
            <a:ext uri="{FF2B5EF4-FFF2-40B4-BE49-F238E27FC236}">
              <a16:creationId xmlns="" xmlns:a16="http://schemas.microsoft.com/office/drawing/2014/main" id="{B4D23D25-2781-4A62-8B9C-2C19884F50A8}"/>
            </a:ext>
          </a:extLst>
        </xdr:cNvPr>
        <xdr:cNvSpPr txBox="1"/>
      </xdr:nvSpPr>
      <xdr:spPr>
        <a:xfrm>
          <a:off x="354769" y="8345555"/>
          <a:ext cx="296022" cy="330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⑧</a:t>
          </a:r>
        </a:p>
      </xdr:txBody>
    </xdr:sp>
    <xdr:clientData/>
  </xdr:twoCellAnchor>
  <xdr:twoCellAnchor>
    <xdr:from>
      <xdr:col>1</xdr:col>
      <xdr:colOff>354769</xdr:colOff>
      <xdr:row>37</xdr:row>
      <xdr:rowOff>201407</xdr:rowOff>
    </xdr:from>
    <xdr:to>
      <xdr:col>1</xdr:col>
      <xdr:colOff>650791</xdr:colOff>
      <xdr:row>39</xdr:row>
      <xdr:rowOff>58994</xdr:rowOff>
    </xdr:to>
    <xdr:sp macro="" textlink="">
      <xdr:nvSpPr>
        <xdr:cNvPr id="59" name="テキスト ボックス 58">
          <a:extLst>
            <a:ext uri="{FF2B5EF4-FFF2-40B4-BE49-F238E27FC236}">
              <a16:creationId xmlns="" xmlns:a16="http://schemas.microsoft.com/office/drawing/2014/main" id="{5097DADE-49CA-4582-B201-672AE70A51B7}"/>
            </a:ext>
          </a:extLst>
        </xdr:cNvPr>
        <xdr:cNvSpPr txBox="1"/>
      </xdr:nvSpPr>
      <xdr:spPr>
        <a:xfrm>
          <a:off x="354769" y="8895134"/>
          <a:ext cx="296022" cy="330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⑨</a:t>
          </a:r>
        </a:p>
      </xdr:txBody>
    </xdr:sp>
    <xdr:clientData/>
  </xdr:twoCellAnchor>
  <xdr:twoCellAnchor>
    <xdr:from>
      <xdr:col>3</xdr:col>
      <xdr:colOff>523874</xdr:colOff>
      <xdr:row>51</xdr:row>
      <xdr:rowOff>152400</xdr:rowOff>
    </xdr:from>
    <xdr:to>
      <xdr:col>11</xdr:col>
      <xdr:colOff>180974</xdr:colOff>
      <xdr:row>73</xdr:row>
      <xdr:rowOff>76200</xdr:rowOff>
    </xdr:to>
    <xdr:sp macro="" textlink="">
      <xdr:nvSpPr>
        <xdr:cNvPr id="38" name="パイ 37"/>
        <xdr:cNvSpPr/>
      </xdr:nvSpPr>
      <xdr:spPr>
        <a:xfrm>
          <a:off x="2632074" y="12979400"/>
          <a:ext cx="5346700" cy="5511800"/>
        </a:xfrm>
        <a:prstGeom prst="pie">
          <a:avLst>
            <a:gd name="adj1" fmla="val 15390294"/>
            <a:gd name="adj2" fmla="val 19369646"/>
          </a:avLst>
        </a:prstGeom>
        <a:solidFill>
          <a:srgbClr val="66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354769</xdr:colOff>
      <xdr:row>40</xdr:row>
      <xdr:rowOff>46714</xdr:rowOff>
    </xdr:from>
    <xdr:to>
      <xdr:col>1</xdr:col>
      <xdr:colOff>650791</xdr:colOff>
      <xdr:row>41</xdr:row>
      <xdr:rowOff>142632</xdr:rowOff>
    </xdr:to>
    <xdr:sp macro="" textlink="">
      <xdr:nvSpPr>
        <xdr:cNvPr id="60" name="テキスト ボックス 59">
          <a:extLst>
            <a:ext uri="{FF2B5EF4-FFF2-40B4-BE49-F238E27FC236}">
              <a16:creationId xmlns="" xmlns:a16="http://schemas.microsoft.com/office/drawing/2014/main" id="{81954FC6-D3EE-484B-BFAB-CDBCC3B8E2FA}"/>
            </a:ext>
          </a:extLst>
        </xdr:cNvPr>
        <xdr:cNvSpPr txBox="1"/>
      </xdr:nvSpPr>
      <xdr:spPr>
        <a:xfrm>
          <a:off x="354769" y="9444714"/>
          <a:ext cx="296022" cy="3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⑩</a:t>
          </a:r>
        </a:p>
      </xdr:txBody>
    </xdr:sp>
    <xdr:clientData/>
  </xdr:twoCellAnchor>
  <xdr:twoCellAnchor>
    <xdr:from>
      <xdr:col>1</xdr:col>
      <xdr:colOff>354769</xdr:colOff>
      <xdr:row>42</xdr:row>
      <xdr:rowOff>130354</xdr:rowOff>
    </xdr:from>
    <xdr:to>
      <xdr:col>1</xdr:col>
      <xdr:colOff>650791</xdr:colOff>
      <xdr:row>43</xdr:row>
      <xdr:rowOff>179099</xdr:rowOff>
    </xdr:to>
    <xdr:sp macro="" textlink="">
      <xdr:nvSpPr>
        <xdr:cNvPr id="61" name="テキスト ボックス 60">
          <a:extLst>
            <a:ext uri="{FF2B5EF4-FFF2-40B4-BE49-F238E27FC236}">
              <a16:creationId xmlns="" xmlns:a16="http://schemas.microsoft.com/office/drawing/2014/main" id="{A1D79909-EA68-4DD8-B561-62E8690193C8}"/>
            </a:ext>
          </a:extLst>
        </xdr:cNvPr>
        <xdr:cNvSpPr txBox="1"/>
      </xdr:nvSpPr>
      <xdr:spPr>
        <a:xfrm>
          <a:off x="354769" y="9990172"/>
          <a:ext cx="296022" cy="314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pPr algn="ctr"/>
          <a:r>
            <a:rPr kumimoji="1" lang="ja-JP" altLang="en-US" sz="1600" b="1">
              <a:solidFill>
                <a:schemeClr val="tx1"/>
              </a:solidFill>
              <a:latin typeface="+mn-ea"/>
              <a:ea typeface="+mn-ea"/>
            </a:rPr>
            <a:t>⑪</a:t>
          </a:r>
        </a:p>
      </xdr:txBody>
    </xdr:sp>
    <xdr:clientData/>
  </xdr:twoCellAnchor>
  <xdr:twoCellAnchor>
    <xdr:from>
      <xdr:col>2</xdr:col>
      <xdr:colOff>383474</xdr:colOff>
      <xdr:row>18</xdr:row>
      <xdr:rowOff>217714</xdr:rowOff>
    </xdr:from>
    <xdr:to>
      <xdr:col>14</xdr:col>
      <xdr:colOff>471714</xdr:colOff>
      <xdr:row>44</xdr:row>
      <xdr:rowOff>172357</xdr:rowOff>
    </xdr:to>
    <xdr:graphicFrame macro="">
      <xdr:nvGraphicFramePr>
        <xdr:cNvPr id="63" name="グラフ 62">
          <a:extLst>
            <a:ext uri="{FF2B5EF4-FFF2-40B4-BE49-F238E27FC236}">
              <a16:creationId xmlns="" xmlns:a16="http://schemas.microsoft.com/office/drawing/2014/main" id="{8CA7985F-114F-4206-A144-BF38413344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1742</xdr:colOff>
      <xdr:row>48</xdr:row>
      <xdr:rowOff>180985</xdr:rowOff>
    </xdr:from>
    <xdr:to>
      <xdr:col>11</xdr:col>
      <xdr:colOff>697043</xdr:colOff>
      <xdr:row>75</xdr:row>
      <xdr:rowOff>225190</xdr:rowOff>
    </xdr:to>
    <xdr:grpSp>
      <xdr:nvGrpSpPr>
        <xdr:cNvPr id="23" name="グループ化 22">
          <a:extLst>
            <a:ext uri="{FF2B5EF4-FFF2-40B4-BE49-F238E27FC236}">
              <a16:creationId xmlns="" xmlns:a16="http://schemas.microsoft.com/office/drawing/2014/main" id="{047C81C6-0B11-4CC5-807B-6C7D67DCF180}"/>
            </a:ext>
          </a:extLst>
        </xdr:cNvPr>
        <xdr:cNvGrpSpPr/>
      </xdr:nvGrpSpPr>
      <xdr:grpSpPr>
        <a:xfrm>
          <a:off x="2135342" y="12220585"/>
          <a:ext cx="6486501" cy="6730755"/>
          <a:chOff x="14795126" y="6925837"/>
          <a:chExt cx="5867052" cy="6219593"/>
        </a:xfrm>
      </xdr:grpSpPr>
      <xdr:sp macro="" textlink="">
        <xdr:nvSpPr>
          <xdr:cNvPr id="24" name="テキスト ボックス 23">
            <a:extLst>
              <a:ext uri="{FF2B5EF4-FFF2-40B4-BE49-F238E27FC236}">
                <a16:creationId xmlns="" xmlns:a16="http://schemas.microsoft.com/office/drawing/2014/main" id="{EC61B75C-16A9-4B73-8B86-EB27B5415EA0}"/>
              </a:ext>
            </a:extLst>
          </xdr:cNvPr>
          <xdr:cNvSpPr txBox="1"/>
        </xdr:nvSpPr>
        <xdr:spPr>
          <a:xfrm>
            <a:off x="17499440" y="6925837"/>
            <a:ext cx="502338" cy="63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①</a:t>
            </a:r>
          </a:p>
        </xdr:txBody>
      </xdr:sp>
      <xdr:sp macro="" textlink="">
        <xdr:nvSpPr>
          <xdr:cNvPr id="25" name="テキスト ボックス 24">
            <a:extLst>
              <a:ext uri="{FF2B5EF4-FFF2-40B4-BE49-F238E27FC236}">
                <a16:creationId xmlns="" xmlns:a16="http://schemas.microsoft.com/office/drawing/2014/main" id="{C4FEA96F-6019-4543-A1D1-93BD3619E8BB}"/>
              </a:ext>
            </a:extLst>
          </xdr:cNvPr>
          <xdr:cNvSpPr txBox="1"/>
        </xdr:nvSpPr>
        <xdr:spPr>
          <a:xfrm>
            <a:off x="19031911" y="7423782"/>
            <a:ext cx="510830" cy="668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②</a:t>
            </a:r>
          </a:p>
        </xdr:txBody>
      </xdr:sp>
      <xdr:sp macro="" textlink="">
        <xdr:nvSpPr>
          <xdr:cNvPr id="26" name="テキスト ボックス 25">
            <a:extLst>
              <a:ext uri="{FF2B5EF4-FFF2-40B4-BE49-F238E27FC236}">
                <a16:creationId xmlns="" xmlns:a16="http://schemas.microsoft.com/office/drawing/2014/main" id="{3B8AAE4C-269B-414F-816D-F5941FA2ACE6}"/>
              </a:ext>
            </a:extLst>
          </xdr:cNvPr>
          <xdr:cNvSpPr txBox="1"/>
        </xdr:nvSpPr>
        <xdr:spPr>
          <a:xfrm>
            <a:off x="19975376" y="8612625"/>
            <a:ext cx="490922" cy="673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③</a:t>
            </a:r>
          </a:p>
        </xdr:txBody>
      </xdr:sp>
      <xdr:sp macro="" textlink="">
        <xdr:nvSpPr>
          <xdr:cNvPr id="27" name="テキスト ボックス 26">
            <a:extLst>
              <a:ext uri="{FF2B5EF4-FFF2-40B4-BE49-F238E27FC236}">
                <a16:creationId xmlns="" xmlns:a16="http://schemas.microsoft.com/office/drawing/2014/main" id="{FB1467D1-1A03-4C68-AF2C-C251F77180D7}"/>
              </a:ext>
            </a:extLst>
          </xdr:cNvPr>
          <xdr:cNvSpPr txBox="1"/>
        </xdr:nvSpPr>
        <xdr:spPr>
          <a:xfrm>
            <a:off x="20172406" y="10174058"/>
            <a:ext cx="489772" cy="645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④</a:t>
            </a:r>
          </a:p>
        </xdr:txBody>
      </xdr:sp>
      <xdr:sp macro="" textlink="">
        <xdr:nvSpPr>
          <xdr:cNvPr id="28" name="テキスト ボックス 27">
            <a:extLst>
              <a:ext uri="{FF2B5EF4-FFF2-40B4-BE49-F238E27FC236}">
                <a16:creationId xmlns="" xmlns:a16="http://schemas.microsoft.com/office/drawing/2014/main" id="{791CD2D9-EB7D-4BE8-8252-ED717B726C00}"/>
              </a:ext>
            </a:extLst>
          </xdr:cNvPr>
          <xdr:cNvSpPr txBox="1"/>
        </xdr:nvSpPr>
        <xdr:spPr>
          <a:xfrm>
            <a:off x="15409841" y="11611187"/>
            <a:ext cx="489942" cy="663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⑧</a:t>
            </a:r>
          </a:p>
        </xdr:txBody>
      </xdr:sp>
      <xdr:sp macro="" textlink="">
        <xdr:nvSpPr>
          <xdr:cNvPr id="29" name="テキスト ボックス 28">
            <a:extLst>
              <a:ext uri="{FF2B5EF4-FFF2-40B4-BE49-F238E27FC236}">
                <a16:creationId xmlns="" xmlns:a16="http://schemas.microsoft.com/office/drawing/2014/main" id="{53868526-E2CE-454C-9EA4-539EFA6EA63D}"/>
              </a:ext>
            </a:extLst>
          </xdr:cNvPr>
          <xdr:cNvSpPr txBox="1"/>
        </xdr:nvSpPr>
        <xdr:spPr>
          <a:xfrm>
            <a:off x="14795126" y="10225888"/>
            <a:ext cx="503402" cy="648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⑨</a:t>
            </a:r>
          </a:p>
        </xdr:txBody>
      </xdr:sp>
      <xdr:sp macro="" textlink="">
        <xdr:nvSpPr>
          <xdr:cNvPr id="30" name="テキスト ボックス 29">
            <a:extLst>
              <a:ext uri="{FF2B5EF4-FFF2-40B4-BE49-F238E27FC236}">
                <a16:creationId xmlns="" xmlns:a16="http://schemas.microsoft.com/office/drawing/2014/main" id="{6FC169DE-321D-4641-8A34-BDF3A3C16626}"/>
              </a:ext>
            </a:extLst>
          </xdr:cNvPr>
          <xdr:cNvSpPr txBox="1"/>
        </xdr:nvSpPr>
        <xdr:spPr>
          <a:xfrm>
            <a:off x="18281189" y="12477808"/>
            <a:ext cx="494104" cy="656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⑥</a:t>
            </a:r>
          </a:p>
        </xdr:txBody>
      </xdr:sp>
      <xdr:sp macro="" textlink="">
        <xdr:nvSpPr>
          <xdr:cNvPr id="31" name="テキスト ボックス 30">
            <a:extLst>
              <a:ext uri="{FF2B5EF4-FFF2-40B4-BE49-F238E27FC236}">
                <a16:creationId xmlns="" xmlns:a16="http://schemas.microsoft.com/office/drawing/2014/main" id="{1EFD7153-9E23-416F-A55F-DBBF07D98908}"/>
              </a:ext>
            </a:extLst>
          </xdr:cNvPr>
          <xdr:cNvSpPr txBox="1"/>
        </xdr:nvSpPr>
        <xdr:spPr>
          <a:xfrm>
            <a:off x="16707912" y="12466722"/>
            <a:ext cx="502338" cy="678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⑦</a:t>
            </a:r>
          </a:p>
        </xdr:txBody>
      </xdr:sp>
      <xdr:sp macro="" textlink="">
        <xdr:nvSpPr>
          <xdr:cNvPr id="32" name="テキスト ボックス 31">
            <a:extLst>
              <a:ext uri="{FF2B5EF4-FFF2-40B4-BE49-F238E27FC236}">
                <a16:creationId xmlns="" xmlns:a16="http://schemas.microsoft.com/office/drawing/2014/main" id="{28AA2A8B-DA58-404B-A450-EA2F503777CF}"/>
              </a:ext>
            </a:extLst>
          </xdr:cNvPr>
          <xdr:cNvSpPr txBox="1"/>
        </xdr:nvSpPr>
        <xdr:spPr>
          <a:xfrm>
            <a:off x="19559538" y="11585417"/>
            <a:ext cx="503317" cy="673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⑤</a:t>
            </a:r>
          </a:p>
        </xdr:txBody>
      </xdr:sp>
      <xdr:sp macro="" textlink="">
        <xdr:nvSpPr>
          <xdr:cNvPr id="33" name="テキスト ボックス 32">
            <a:extLst>
              <a:ext uri="{FF2B5EF4-FFF2-40B4-BE49-F238E27FC236}">
                <a16:creationId xmlns="" xmlns:a16="http://schemas.microsoft.com/office/drawing/2014/main" id="{34C81B62-8DCE-4958-8E31-B38A8A85FA82}"/>
              </a:ext>
            </a:extLst>
          </xdr:cNvPr>
          <xdr:cNvSpPr txBox="1"/>
        </xdr:nvSpPr>
        <xdr:spPr>
          <a:xfrm>
            <a:off x="15010041" y="8627809"/>
            <a:ext cx="510830" cy="643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⑩</a:t>
            </a:r>
          </a:p>
        </xdr:txBody>
      </xdr:sp>
      <xdr:sp macro="" textlink="">
        <xdr:nvSpPr>
          <xdr:cNvPr id="34" name="テキスト ボックス 33">
            <a:extLst>
              <a:ext uri="{FF2B5EF4-FFF2-40B4-BE49-F238E27FC236}">
                <a16:creationId xmlns="" xmlns:a16="http://schemas.microsoft.com/office/drawing/2014/main" id="{DFD16432-5BE6-428D-B261-CBFD22413D80}"/>
              </a:ext>
            </a:extLst>
          </xdr:cNvPr>
          <xdr:cNvSpPr txBox="1"/>
        </xdr:nvSpPr>
        <xdr:spPr>
          <a:xfrm>
            <a:off x="15966957" y="7399897"/>
            <a:ext cx="610519" cy="757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⑪</a:t>
            </a:r>
          </a:p>
        </xdr:txBody>
      </xdr:sp>
    </xdr:grpSp>
    <xdr:clientData/>
  </xdr:twoCellAnchor>
  <xdr:twoCellAnchor>
    <xdr:from>
      <xdr:col>1</xdr:col>
      <xdr:colOff>465746</xdr:colOff>
      <xdr:row>46</xdr:row>
      <xdr:rowOff>62957</xdr:rowOff>
    </xdr:from>
    <xdr:to>
      <xdr:col>13</xdr:col>
      <xdr:colOff>248045</xdr:colOff>
      <xdr:row>77</xdr:row>
      <xdr:rowOff>70461</xdr:rowOff>
    </xdr:to>
    <xdr:graphicFrame macro="">
      <xdr:nvGraphicFramePr>
        <xdr:cNvPr id="22" name="グラフ 21">
          <a:extLst>
            <a:ext uri="{FF2B5EF4-FFF2-40B4-BE49-F238E27FC236}">
              <a16:creationId xmlns="" xmlns:a16="http://schemas.microsoft.com/office/drawing/2014/main" id="{F7F26163-D774-434A-82EB-E32C8AF60C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57150</xdr:colOff>
      <xdr:row>46</xdr:row>
      <xdr:rowOff>228600</xdr:rowOff>
    </xdr:from>
    <xdr:to>
      <xdr:col>13</xdr:col>
      <xdr:colOff>552450</xdr:colOff>
      <xdr:row>76</xdr:row>
      <xdr:rowOff>247650</xdr:rowOff>
    </xdr:to>
    <xdr:sp macro="" textlink="">
      <xdr:nvSpPr>
        <xdr:cNvPr id="43" name="正方形/長方形 42"/>
        <xdr:cNvSpPr/>
      </xdr:nvSpPr>
      <xdr:spPr>
        <a:xfrm>
          <a:off x="742950" y="11753850"/>
          <a:ext cx="9182100" cy="74676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H59"/>
  <sheetViews>
    <sheetView showGridLines="0" topLeftCell="T32" zoomScale="75" zoomScaleNormal="75" workbookViewId="0">
      <selection activeCell="AJ45" sqref="AJ45"/>
    </sheetView>
  </sheetViews>
  <sheetFormatPr defaultRowHeight="18.75" x14ac:dyDescent="0.4"/>
  <cols>
    <col min="3" max="3" width="19.625" customWidth="1"/>
    <col min="19" max="19" width="8.625" customWidth="1"/>
    <col min="29" max="29" width="8.625" customWidth="1"/>
    <col min="31" max="31" width="9" customWidth="1"/>
    <col min="33" max="33" width="3.625" customWidth="1"/>
    <col min="34" max="34" width="6.5" customWidth="1"/>
    <col min="35" max="35" width="1.5" customWidth="1"/>
  </cols>
  <sheetData>
    <row r="1" spans="2:34" ht="75" customHeight="1" x14ac:dyDescent="0.4">
      <c r="R1" s="54" t="s">
        <v>111</v>
      </c>
      <c r="S1" s="54"/>
      <c r="T1" s="54"/>
      <c r="U1" s="54"/>
      <c r="V1" s="54"/>
      <c r="W1" s="54"/>
      <c r="X1" s="54"/>
      <c r="Y1" s="54"/>
      <c r="Z1" s="54"/>
      <c r="AA1" s="54"/>
      <c r="AB1" s="54"/>
      <c r="AC1" s="54"/>
      <c r="AD1" s="54"/>
      <c r="AE1" s="54"/>
      <c r="AF1" s="54"/>
      <c r="AG1" s="54"/>
      <c r="AH1" s="54"/>
    </row>
    <row r="2" spans="2:34" ht="17.25" customHeight="1" x14ac:dyDescent="0.4">
      <c r="AE2" s="55" t="s">
        <v>158</v>
      </c>
      <c r="AF2" s="55"/>
      <c r="AG2" s="55"/>
      <c r="AH2" s="55"/>
    </row>
    <row r="3" spans="2:34" ht="17.25" customHeight="1" thickBot="1" x14ac:dyDescent="0.45">
      <c r="R3" s="56" t="s">
        <v>80</v>
      </c>
      <c r="S3" s="56"/>
      <c r="T3" s="56"/>
      <c r="U3" s="56"/>
      <c r="V3" s="56"/>
      <c r="W3" s="56"/>
      <c r="X3" s="56"/>
      <c r="Y3" s="56"/>
      <c r="Z3" s="56"/>
      <c r="AA3" s="56"/>
      <c r="AB3" s="56"/>
      <c r="AC3" s="56"/>
      <c r="AD3" s="56"/>
      <c r="AE3" s="56"/>
      <c r="AF3" s="56"/>
      <c r="AG3" s="56"/>
      <c r="AH3" s="56"/>
    </row>
    <row r="4" spans="2:34" ht="18" customHeight="1" thickBot="1" x14ac:dyDescent="0.45">
      <c r="B4" s="1"/>
      <c r="C4" s="27" t="s">
        <v>79</v>
      </c>
      <c r="D4" s="25" t="s">
        <v>0</v>
      </c>
      <c r="E4" s="2" t="s">
        <v>1</v>
      </c>
      <c r="F4" s="2" t="s">
        <v>2</v>
      </c>
      <c r="G4" s="2" t="s">
        <v>3</v>
      </c>
      <c r="H4" s="2" t="s">
        <v>4</v>
      </c>
      <c r="I4" s="2" t="s">
        <v>5</v>
      </c>
      <c r="J4" s="2" t="s">
        <v>6</v>
      </c>
      <c r="K4" s="2" t="s">
        <v>52</v>
      </c>
      <c r="L4" s="2" t="s">
        <v>53</v>
      </c>
      <c r="M4" s="2" t="s">
        <v>54</v>
      </c>
      <c r="N4" s="26" t="s">
        <v>55</v>
      </c>
      <c r="R4" s="56"/>
      <c r="S4" s="56"/>
      <c r="T4" s="56"/>
      <c r="U4" s="56"/>
      <c r="V4" s="56"/>
      <c r="W4" s="56"/>
      <c r="X4" s="56"/>
      <c r="Y4" s="56"/>
      <c r="Z4" s="56"/>
      <c r="AA4" s="56"/>
      <c r="AB4" s="56"/>
      <c r="AC4" s="56"/>
      <c r="AD4" s="56"/>
      <c r="AE4" s="56"/>
      <c r="AF4" s="56"/>
      <c r="AG4" s="56"/>
      <c r="AH4" s="56"/>
    </row>
    <row r="5" spans="2:34" ht="18" customHeight="1" thickBot="1" x14ac:dyDescent="0.45">
      <c r="B5" s="3" t="s">
        <v>118</v>
      </c>
      <c r="C5" s="29" t="s">
        <v>105</v>
      </c>
      <c r="D5" s="12">
        <f t="shared" ref="D5:D44" si="0">IF($C5="","",VALUE(MID($C5,1,1)))</f>
        <v>3</v>
      </c>
      <c r="E5" s="13">
        <f t="shared" ref="E5:E44" si="1">IF($C5="","",VALUE(MID($C5,2,1)))</f>
        <v>3</v>
      </c>
      <c r="F5" s="13">
        <f t="shared" ref="F5:F44" si="2">IF($C5="","",VALUE(MID($C5,3,1)))</f>
        <v>3</v>
      </c>
      <c r="G5" s="13">
        <f t="shared" ref="G5:G44" si="3">IF($C5="","",VALUE(MID($C5,4,1)))</f>
        <v>3</v>
      </c>
      <c r="H5" s="13">
        <f t="shared" ref="H5:H44" si="4">IF($C5="","",VALUE(MID($C5,5,1)))</f>
        <v>3</v>
      </c>
      <c r="I5" s="13">
        <f t="shared" ref="I5:I44" si="5">IF($C5="","",VALUE(MID($C5,6,1)))</f>
        <v>3</v>
      </c>
      <c r="J5" s="14">
        <f t="shared" ref="J5:J44" si="6">IF($C5="","",VALUE(MID($C5,7,1)))</f>
        <v>3</v>
      </c>
      <c r="K5" s="14">
        <f>IF($C5="","",VALUE(MID($C5,8,1)))</f>
        <v>3</v>
      </c>
      <c r="L5" s="14">
        <f>IF($C5="","",VALUE(MID($C5,9,1)))</f>
        <v>3</v>
      </c>
      <c r="M5" s="14">
        <f>IF($C5="","",VALUE(MID($C5,10,1)))</f>
        <v>3</v>
      </c>
      <c r="N5" s="15">
        <f>IF($C5="","",VALUE(MID($C5,11,1)))</f>
        <v>3</v>
      </c>
    </row>
    <row r="6" spans="2:34" ht="18.600000000000001" customHeight="1" thickBot="1" x14ac:dyDescent="0.45">
      <c r="B6" s="3" t="s">
        <v>119</v>
      </c>
      <c r="C6" s="29" t="s">
        <v>106</v>
      </c>
      <c r="D6" s="16">
        <f t="shared" si="0"/>
        <v>3</v>
      </c>
      <c r="E6" s="4">
        <f t="shared" si="1"/>
        <v>2</v>
      </c>
      <c r="F6" s="4">
        <f t="shared" si="2"/>
        <v>4</v>
      </c>
      <c r="G6" s="4">
        <f t="shared" si="3"/>
        <v>3</v>
      </c>
      <c r="H6" s="4">
        <f t="shared" si="4"/>
        <v>2</v>
      </c>
      <c r="I6" s="4">
        <f t="shared" si="5"/>
        <v>0</v>
      </c>
      <c r="J6" s="5">
        <f t="shared" si="6"/>
        <v>4</v>
      </c>
      <c r="K6" s="5">
        <f>IF($C6="","",VALUE(MID($C6,8,1)))</f>
        <v>4</v>
      </c>
      <c r="L6" s="5">
        <f>IF($C6="","",VALUE(MID($C6,9,1)))</f>
        <v>2</v>
      </c>
      <c r="M6" s="5">
        <f>IF($C6="","",VALUE(MID($C6,10,1)))</f>
        <v>3</v>
      </c>
      <c r="N6" s="17">
        <f>IF($C6="","",VALUE(MID($C6,11,1)))</f>
        <v>3</v>
      </c>
      <c r="AE6" s="28" t="s">
        <v>77</v>
      </c>
      <c r="AF6" s="57" t="s">
        <v>7</v>
      </c>
      <c r="AG6" s="58"/>
      <c r="AH6" s="59"/>
    </row>
    <row r="7" spans="2:34" ht="18" customHeight="1" x14ac:dyDescent="0.4">
      <c r="B7" s="3" t="s">
        <v>120</v>
      </c>
      <c r="C7" s="29" t="s">
        <v>107</v>
      </c>
      <c r="D7" s="16">
        <f t="shared" si="0"/>
        <v>2</v>
      </c>
      <c r="E7" s="4">
        <f t="shared" si="1"/>
        <v>0</v>
      </c>
      <c r="F7" s="4">
        <f t="shared" si="2"/>
        <v>2</v>
      </c>
      <c r="G7" s="4">
        <f t="shared" si="3"/>
        <v>0</v>
      </c>
      <c r="H7" s="4">
        <f t="shared" si="4"/>
        <v>2</v>
      </c>
      <c r="I7" s="4">
        <f t="shared" si="5"/>
        <v>0</v>
      </c>
      <c r="J7" s="5">
        <f t="shared" si="6"/>
        <v>3</v>
      </c>
      <c r="K7" s="5">
        <f t="shared" ref="K7:K44" si="7">IF($C7="","",VALUE(MID($C7,8,1)))</f>
        <v>4</v>
      </c>
      <c r="L7" s="5">
        <f t="shared" ref="L7:L44" si="8">IF($C7="","",VALUE(MID($C7,9,1)))</f>
        <v>3</v>
      </c>
      <c r="M7" s="5">
        <f t="shared" ref="M7:M44" si="9">IF($C7="","",VALUE(MID($C7,10,1)))</f>
        <v>2</v>
      </c>
      <c r="N7" s="17">
        <f t="shared" ref="N7:N44" si="10">IF($C7="","",VALUE(MID($C7,11,1)))</f>
        <v>3</v>
      </c>
      <c r="AE7" s="60" t="s">
        <v>76</v>
      </c>
      <c r="AF7" s="62">
        <f>D45</f>
        <v>2</v>
      </c>
      <c r="AG7" s="63"/>
      <c r="AH7" s="64"/>
    </row>
    <row r="8" spans="2:34" ht="18" customHeight="1" x14ac:dyDescent="0.4">
      <c r="B8" s="3" t="s">
        <v>121</v>
      </c>
      <c r="C8" s="29" t="s">
        <v>108</v>
      </c>
      <c r="D8" s="16">
        <f t="shared" si="0"/>
        <v>1</v>
      </c>
      <c r="E8" s="4">
        <f t="shared" si="1"/>
        <v>2</v>
      </c>
      <c r="F8" s="4">
        <f t="shared" si="2"/>
        <v>3</v>
      </c>
      <c r="G8" s="4">
        <f t="shared" si="3"/>
        <v>4</v>
      </c>
      <c r="H8" s="4">
        <f t="shared" si="4"/>
        <v>1</v>
      </c>
      <c r="I8" s="4">
        <f t="shared" si="5"/>
        <v>2</v>
      </c>
      <c r="J8" s="5">
        <f t="shared" si="6"/>
        <v>3</v>
      </c>
      <c r="K8" s="5">
        <f t="shared" si="7"/>
        <v>4</v>
      </c>
      <c r="L8" s="5">
        <f t="shared" si="8"/>
        <v>5</v>
      </c>
      <c r="M8" s="5">
        <f t="shared" si="9"/>
        <v>2</v>
      </c>
      <c r="N8" s="17">
        <f t="shared" si="10"/>
        <v>3</v>
      </c>
      <c r="AE8" s="61"/>
      <c r="AF8" s="65"/>
      <c r="AG8" s="66"/>
      <c r="AH8" s="67"/>
    </row>
    <row r="9" spans="2:34" ht="18" customHeight="1" x14ac:dyDescent="0.4">
      <c r="B9" s="3" t="s">
        <v>122</v>
      </c>
      <c r="C9" s="29" t="s">
        <v>109</v>
      </c>
      <c r="D9" s="16">
        <f t="shared" si="0"/>
        <v>1</v>
      </c>
      <c r="E9" s="4">
        <f t="shared" si="1"/>
        <v>1</v>
      </c>
      <c r="F9" s="4">
        <f t="shared" si="2"/>
        <v>1</v>
      </c>
      <c r="G9" s="4">
        <f t="shared" si="3"/>
        <v>1</v>
      </c>
      <c r="H9" s="4">
        <f t="shared" si="4"/>
        <v>1</v>
      </c>
      <c r="I9" s="4">
        <f t="shared" si="5"/>
        <v>1</v>
      </c>
      <c r="J9" s="5">
        <f t="shared" si="6"/>
        <v>1</v>
      </c>
      <c r="K9" s="5" t="e">
        <f t="shared" si="7"/>
        <v>#VALUE!</v>
      </c>
      <c r="L9" s="5" t="e">
        <f t="shared" si="8"/>
        <v>#VALUE!</v>
      </c>
      <c r="M9" s="5" t="e">
        <f t="shared" si="9"/>
        <v>#VALUE!</v>
      </c>
      <c r="N9" s="17" t="e">
        <f t="shared" si="10"/>
        <v>#VALUE!</v>
      </c>
      <c r="AE9" s="61" t="s">
        <v>75</v>
      </c>
      <c r="AF9" s="65">
        <f>E45</f>
        <v>2</v>
      </c>
      <c r="AG9" s="66"/>
      <c r="AH9" s="67"/>
    </row>
    <row r="10" spans="2:34" ht="18" customHeight="1" x14ac:dyDescent="0.4">
      <c r="B10" s="3" t="s">
        <v>123</v>
      </c>
      <c r="C10" s="29"/>
      <c r="D10" s="16" t="str">
        <f t="shared" si="0"/>
        <v/>
      </c>
      <c r="E10" s="4" t="str">
        <f t="shared" si="1"/>
        <v/>
      </c>
      <c r="F10" s="4" t="str">
        <f t="shared" si="2"/>
        <v/>
      </c>
      <c r="G10" s="4" t="str">
        <f t="shared" si="3"/>
        <v/>
      </c>
      <c r="H10" s="4" t="str">
        <f t="shared" si="4"/>
        <v/>
      </c>
      <c r="I10" s="4" t="str">
        <f t="shared" si="5"/>
        <v/>
      </c>
      <c r="J10" s="5" t="str">
        <f t="shared" si="6"/>
        <v/>
      </c>
      <c r="K10" s="5" t="str">
        <f t="shared" si="7"/>
        <v/>
      </c>
      <c r="L10" s="5" t="str">
        <f t="shared" si="8"/>
        <v/>
      </c>
      <c r="M10" s="5" t="str">
        <f t="shared" si="9"/>
        <v/>
      </c>
      <c r="N10" s="17" t="str">
        <f t="shared" si="10"/>
        <v/>
      </c>
      <c r="AE10" s="61"/>
      <c r="AF10" s="65"/>
      <c r="AG10" s="66"/>
      <c r="AH10" s="67"/>
    </row>
    <row r="11" spans="2:34" ht="18" customHeight="1" x14ac:dyDescent="0.4">
      <c r="B11" s="3" t="s">
        <v>124</v>
      </c>
      <c r="C11" s="29"/>
      <c r="D11" s="16" t="str">
        <f t="shared" si="0"/>
        <v/>
      </c>
      <c r="E11" s="4" t="str">
        <f t="shared" si="1"/>
        <v/>
      </c>
      <c r="F11" s="4" t="str">
        <f t="shared" si="2"/>
        <v/>
      </c>
      <c r="G11" s="4" t="str">
        <f t="shared" si="3"/>
        <v/>
      </c>
      <c r="H11" s="4" t="str">
        <f t="shared" si="4"/>
        <v/>
      </c>
      <c r="I11" s="4" t="str">
        <f t="shared" si="5"/>
        <v/>
      </c>
      <c r="J11" s="5" t="str">
        <f t="shared" si="6"/>
        <v/>
      </c>
      <c r="K11" s="5" t="str">
        <f t="shared" si="7"/>
        <v/>
      </c>
      <c r="L11" s="5" t="str">
        <f t="shared" si="8"/>
        <v/>
      </c>
      <c r="M11" s="5" t="str">
        <f t="shared" si="9"/>
        <v/>
      </c>
      <c r="N11" s="17" t="str">
        <f t="shared" si="10"/>
        <v/>
      </c>
      <c r="AE11" s="61" t="s">
        <v>74</v>
      </c>
      <c r="AF11" s="65">
        <f>F45</f>
        <v>2.6</v>
      </c>
      <c r="AG11" s="66"/>
      <c r="AH11" s="67"/>
    </row>
    <row r="12" spans="2:34" ht="18" customHeight="1" x14ac:dyDescent="0.4">
      <c r="B12" s="3" t="s">
        <v>125</v>
      </c>
      <c r="C12" s="29"/>
      <c r="D12" s="16" t="str">
        <f t="shared" si="0"/>
        <v/>
      </c>
      <c r="E12" s="4" t="str">
        <f t="shared" si="1"/>
        <v/>
      </c>
      <c r="F12" s="4" t="str">
        <f t="shared" si="2"/>
        <v/>
      </c>
      <c r="G12" s="4" t="str">
        <f t="shared" si="3"/>
        <v/>
      </c>
      <c r="H12" s="4" t="str">
        <f t="shared" si="4"/>
        <v/>
      </c>
      <c r="I12" s="4" t="str">
        <f t="shared" si="5"/>
        <v/>
      </c>
      <c r="J12" s="5" t="str">
        <f t="shared" si="6"/>
        <v/>
      </c>
      <c r="K12" s="5" t="str">
        <f t="shared" si="7"/>
        <v/>
      </c>
      <c r="L12" s="5" t="str">
        <f t="shared" si="8"/>
        <v/>
      </c>
      <c r="M12" s="5" t="str">
        <f t="shared" si="9"/>
        <v/>
      </c>
      <c r="N12" s="17" t="str">
        <f t="shared" si="10"/>
        <v/>
      </c>
      <c r="AE12" s="61"/>
      <c r="AF12" s="65"/>
      <c r="AG12" s="66"/>
      <c r="AH12" s="67"/>
    </row>
    <row r="13" spans="2:34" ht="18" customHeight="1" x14ac:dyDescent="0.4">
      <c r="B13" s="3" t="s">
        <v>126</v>
      </c>
      <c r="C13" s="29"/>
      <c r="D13" s="16" t="str">
        <f t="shared" si="0"/>
        <v/>
      </c>
      <c r="E13" s="4" t="str">
        <f t="shared" si="1"/>
        <v/>
      </c>
      <c r="F13" s="4" t="str">
        <f t="shared" si="2"/>
        <v/>
      </c>
      <c r="G13" s="4" t="str">
        <f t="shared" si="3"/>
        <v/>
      </c>
      <c r="H13" s="4" t="str">
        <f t="shared" si="4"/>
        <v/>
      </c>
      <c r="I13" s="4" t="str">
        <f t="shared" si="5"/>
        <v/>
      </c>
      <c r="J13" s="5" t="str">
        <f t="shared" si="6"/>
        <v/>
      </c>
      <c r="K13" s="5" t="str">
        <f t="shared" si="7"/>
        <v/>
      </c>
      <c r="L13" s="5" t="str">
        <f t="shared" si="8"/>
        <v/>
      </c>
      <c r="M13" s="5" t="str">
        <f t="shared" si="9"/>
        <v/>
      </c>
      <c r="N13" s="17" t="str">
        <f t="shared" si="10"/>
        <v/>
      </c>
      <c r="AE13" s="61" t="s">
        <v>73</v>
      </c>
      <c r="AF13" s="65">
        <f>G45</f>
        <v>2.75</v>
      </c>
      <c r="AG13" s="66"/>
      <c r="AH13" s="67"/>
    </row>
    <row r="14" spans="2:34" ht="18" customHeight="1" x14ac:dyDescent="0.4">
      <c r="B14" s="3" t="s">
        <v>127</v>
      </c>
      <c r="C14" s="29"/>
      <c r="D14" s="16" t="str">
        <f t="shared" si="0"/>
        <v/>
      </c>
      <c r="E14" s="4" t="str">
        <f t="shared" si="1"/>
        <v/>
      </c>
      <c r="F14" s="4" t="str">
        <f t="shared" si="2"/>
        <v/>
      </c>
      <c r="G14" s="4" t="str">
        <f t="shared" si="3"/>
        <v/>
      </c>
      <c r="H14" s="4" t="str">
        <f t="shared" si="4"/>
        <v/>
      </c>
      <c r="I14" s="4" t="str">
        <f t="shared" si="5"/>
        <v/>
      </c>
      <c r="J14" s="5" t="str">
        <f t="shared" si="6"/>
        <v/>
      </c>
      <c r="K14" s="5" t="str">
        <f t="shared" si="7"/>
        <v/>
      </c>
      <c r="L14" s="5" t="str">
        <f t="shared" si="8"/>
        <v/>
      </c>
      <c r="M14" s="5" t="str">
        <f t="shared" si="9"/>
        <v/>
      </c>
      <c r="N14" s="17" t="str">
        <f t="shared" si="10"/>
        <v/>
      </c>
      <c r="AE14" s="61"/>
      <c r="AF14" s="65"/>
      <c r="AG14" s="66"/>
      <c r="AH14" s="67"/>
    </row>
    <row r="15" spans="2:34" ht="18" customHeight="1" x14ac:dyDescent="0.4">
      <c r="B15" s="3" t="s">
        <v>128</v>
      </c>
      <c r="C15" s="29"/>
      <c r="D15" s="16" t="str">
        <f t="shared" si="0"/>
        <v/>
      </c>
      <c r="E15" s="4" t="str">
        <f t="shared" si="1"/>
        <v/>
      </c>
      <c r="F15" s="4" t="str">
        <f t="shared" si="2"/>
        <v/>
      </c>
      <c r="G15" s="4" t="str">
        <f t="shared" si="3"/>
        <v/>
      </c>
      <c r="H15" s="4" t="str">
        <f t="shared" si="4"/>
        <v/>
      </c>
      <c r="I15" s="4" t="str">
        <f t="shared" si="5"/>
        <v/>
      </c>
      <c r="J15" s="5" t="str">
        <f t="shared" si="6"/>
        <v/>
      </c>
      <c r="K15" s="5" t="str">
        <f t="shared" si="7"/>
        <v/>
      </c>
      <c r="L15" s="5" t="str">
        <f t="shared" si="8"/>
        <v/>
      </c>
      <c r="M15" s="5" t="str">
        <f t="shared" si="9"/>
        <v/>
      </c>
      <c r="N15" s="17" t="str">
        <f t="shared" si="10"/>
        <v/>
      </c>
      <c r="AE15" s="61" t="s">
        <v>72</v>
      </c>
      <c r="AF15" s="65">
        <f>H45</f>
        <v>1.8</v>
      </c>
      <c r="AG15" s="66"/>
      <c r="AH15" s="67"/>
    </row>
    <row r="16" spans="2:34" ht="18" customHeight="1" x14ac:dyDescent="0.4">
      <c r="B16" s="3" t="s">
        <v>129</v>
      </c>
      <c r="C16" s="29"/>
      <c r="D16" s="16" t="str">
        <f t="shared" si="0"/>
        <v/>
      </c>
      <c r="E16" s="4" t="str">
        <f t="shared" si="1"/>
        <v/>
      </c>
      <c r="F16" s="4" t="str">
        <f t="shared" si="2"/>
        <v/>
      </c>
      <c r="G16" s="4" t="str">
        <f t="shared" si="3"/>
        <v/>
      </c>
      <c r="H16" s="4" t="str">
        <f t="shared" si="4"/>
        <v/>
      </c>
      <c r="I16" s="4" t="str">
        <f t="shared" si="5"/>
        <v/>
      </c>
      <c r="J16" s="5" t="str">
        <f t="shared" si="6"/>
        <v/>
      </c>
      <c r="K16" s="5" t="str">
        <f t="shared" si="7"/>
        <v/>
      </c>
      <c r="L16" s="5" t="str">
        <f t="shared" si="8"/>
        <v/>
      </c>
      <c r="M16" s="5" t="str">
        <f t="shared" si="9"/>
        <v/>
      </c>
      <c r="N16" s="17" t="str">
        <f t="shared" si="10"/>
        <v/>
      </c>
      <c r="AE16" s="61"/>
      <c r="AF16" s="65"/>
      <c r="AG16" s="66"/>
      <c r="AH16" s="67"/>
    </row>
    <row r="17" spans="2:34" ht="18" customHeight="1" x14ac:dyDescent="0.4">
      <c r="B17" s="3" t="s">
        <v>130</v>
      </c>
      <c r="C17" s="29"/>
      <c r="D17" s="16" t="str">
        <f t="shared" si="0"/>
        <v/>
      </c>
      <c r="E17" s="4" t="str">
        <f t="shared" si="1"/>
        <v/>
      </c>
      <c r="F17" s="4" t="str">
        <f t="shared" si="2"/>
        <v/>
      </c>
      <c r="G17" s="4" t="str">
        <f t="shared" si="3"/>
        <v/>
      </c>
      <c r="H17" s="4" t="str">
        <f t="shared" si="4"/>
        <v/>
      </c>
      <c r="I17" s="4" t="str">
        <f t="shared" si="5"/>
        <v/>
      </c>
      <c r="J17" s="5" t="str">
        <f t="shared" si="6"/>
        <v/>
      </c>
      <c r="K17" s="5" t="str">
        <f t="shared" si="7"/>
        <v/>
      </c>
      <c r="L17" s="5" t="str">
        <f t="shared" si="8"/>
        <v/>
      </c>
      <c r="M17" s="5" t="str">
        <f t="shared" si="9"/>
        <v/>
      </c>
      <c r="N17" s="17" t="str">
        <f t="shared" si="10"/>
        <v/>
      </c>
      <c r="AE17" s="61" t="s">
        <v>71</v>
      </c>
      <c r="AF17" s="65">
        <f>I45</f>
        <v>2</v>
      </c>
      <c r="AG17" s="66"/>
      <c r="AH17" s="67"/>
    </row>
    <row r="18" spans="2:34" ht="18" customHeight="1" x14ac:dyDescent="0.4">
      <c r="B18" s="3" t="s">
        <v>131</v>
      </c>
      <c r="C18" s="29"/>
      <c r="D18" s="16" t="str">
        <f t="shared" si="0"/>
        <v/>
      </c>
      <c r="E18" s="4" t="str">
        <f t="shared" si="1"/>
        <v/>
      </c>
      <c r="F18" s="4" t="str">
        <f t="shared" si="2"/>
        <v/>
      </c>
      <c r="G18" s="4" t="str">
        <f t="shared" si="3"/>
        <v/>
      </c>
      <c r="H18" s="4" t="str">
        <f t="shared" si="4"/>
        <v/>
      </c>
      <c r="I18" s="4" t="str">
        <f t="shared" si="5"/>
        <v/>
      </c>
      <c r="J18" s="5" t="str">
        <f t="shared" si="6"/>
        <v/>
      </c>
      <c r="K18" s="5" t="str">
        <f t="shared" si="7"/>
        <v/>
      </c>
      <c r="L18" s="5" t="str">
        <f t="shared" si="8"/>
        <v/>
      </c>
      <c r="M18" s="5" t="str">
        <f t="shared" si="9"/>
        <v/>
      </c>
      <c r="N18" s="17" t="str">
        <f t="shared" si="10"/>
        <v/>
      </c>
      <c r="AE18" s="61"/>
      <c r="AF18" s="65"/>
      <c r="AG18" s="66"/>
      <c r="AH18" s="67"/>
    </row>
    <row r="19" spans="2:34" ht="18" customHeight="1" x14ac:dyDescent="0.4">
      <c r="B19" s="3" t="s">
        <v>132</v>
      </c>
      <c r="C19" s="29"/>
      <c r="D19" s="16" t="str">
        <f t="shared" si="0"/>
        <v/>
      </c>
      <c r="E19" s="4" t="str">
        <f t="shared" si="1"/>
        <v/>
      </c>
      <c r="F19" s="4" t="str">
        <f t="shared" si="2"/>
        <v/>
      </c>
      <c r="G19" s="4" t="str">
        <f t="shared" si="3"/>
        <v/>
      </c>
      <c r="H19" s="4" t="str">
        <f t="shared" si="4"/>
        <v/>
      </c>
      <c r="I19" s="4" t="str">
        <f t="shared" si="5"/>
        <v/>
      </c>
      <c r="J19" s="5" t="str">
        <f t="shared" si="6"/>
        <v/>
      </c>
      <c r="K19" s="5" t="str">
        <f t="shared" si="7"/>
        <v/>
      </c>
      <c r="L19" s="5" t="str">
        <f t="shared" si="8"/>
        <v/>
      </c>
      <c r="M19" s="5" t="str">
        <f t="shared" si="9"/>
        <v/>
      </c>
      <c r="N19" s="17" t="str">
        <f t="shared" si="10"/>
        <v/>
      </c>
      <c r="AE19" s="61" t="s">
        <v>70</v>
      </c>
      <c r="AF19" s="65">
        <f>J45</f>
        <v>2.8</v>
      </c>
      <c r="AG19" s="66"/>
      <c r="AH19" s="67"/>
    </row>
    <row r="20" spans="2:34" ht="18" customHeight="1" x14ac:dyDescent="0.4">
      <c r="B20" s="3" t="s">
        <v>133</v>
      </c>
      <c r="C20" s="29"/>
      <c r="D20" s="16" t="str">
        <f t="shared" si="0"/>
        <v/>
      </c>
      <c r="E20" s="4" t="str">
        <f t="shared" si="1"/>
        <v/>
      </c>
      <c r="F20" s="4" t="str">
        <f t="shared" si="2"/>
        <v/>
      </c>
      <c r="G20" s="4" t="str">
        <f t="shared" si="3"/>
        <v/>
      </c>
      <c r="H20" s="4" t="str">
        <f t="shared" si="4"/>
        <v/>
      </c>
      <c r="I20" s="4" t="str">
        <f t="shared" si="5"/>
        <v/>
      </c>
      <c r="J20" s="5" t="str">
        <f t="shared" si="6"/>
        <v/>
      </c>
      <c r="K20" s="5" t="str">
        <f t="shared" si="7"/>
        <v/>
      </c>
      <c r="L20" s="5" t="str">
        <f t="shared" si="8"/>
        <v/>
      </c>
      <c r="M20" s="5" t="str">
        <f t="shared" si="9"/>
        <v/>
      </c>
      <c r="N20" s="17" t="str">
        <f t="shared" si="10"/>
        <v/>
      </c>
      <c r="AE20" s="61"/>
      <c r="AF20" s="65"/>
      <c r="AG20" s="66"/>
      <c r="AH20" s="67"/>
    </row>
    <row r="21" spans="2:34" ht="18" customHeight="1" x14ac:dyDescent="0.4">
      <c r="B21" s="3" t="s">
        <v>134</v>
      </c>
      <c r="C21" s="29"/>
      <c r="D21" s="16" t="str">
        <f t="shared" si="0"/>
        <v/>
      </c>
      <c r="E21" s="4" t="str">
        <f t="shared" si="1"/>
        <v/>
      </c>
      <c r="F21" s="4" t="str">
        <f t="shared" si="2"/>
        <v/>
      </c>
      <c r="G21" s="4" t="str">
        <f t="shared" si="3"/>
        <v/>
      </c>
      <c r="H21" s="4" t="str">
        <f t="shared" si="4"/>
        <v/>
      </c>
      <c r="I21" s="4" t="str">
        <f t="shared" si="5"/>
        <v/>
      </c>
      <c r="J21" s="5" t="str">
        <f t="shared" si="6"/>
        <v/>
      </c>
      <c r="K21" s="5" t="str">
        <f t="shared" si="7"/>
        <v/>
      </c>
      <c r="L21" s="5" t="str">
        <f t="shared" si="8"/>
        <v/>
      </c>
      <c r="M21" s="5" t="str">
        <f t="shared" si="9"/>
        <v/>
      </c>
      <c r="N21" s="17" t="str">
        <f t="shared" si="10"/>
        <v/>
      </c>
      <c r="AE21" s="61" t="s">
        <v>69</v>
      </c>
      <c r="AF21" s="65">
        <f>K45</f>
        <v>3.75</v>
      </c>
      <c r="AG21" s="66"/>
      <c r="AH21" s="67"/>
    </row>
    <row r="22" spans="2:34" ht="18" customHeight="1" x14ac:dyDescent="0.4">
      <c r="B22" s="3" t="s">
        <v>135</v>
      </c>
      <c r="C22" s="29"/>
      <c r="D22" s="16" t="str">
        <f t="shared" si="0"/>
        <v/>
      </c>
      <c r="E22" s="4" t="str">
        <f t="shared" si="1"/>
        <v/>
      </c>
      <c r="F22" s="4" t="str">
        <f t="shared" si="2"/>
        <v/>
      </c>
      <c r="G22" s="4" t="str">
        <f t="shared" si="3"/>
        <v/>
      </c>
      <c r="H22" s="4" t="str">
        <f t="shared" si="4"/>
        <v/>
      </c>
      <c r="I22" s="4" t="str">
        <f t="shared" si="5"/>
        <v/>
      </c>
      <c r="J22" s="5" t="str">
        <f t="shared" si="6"/>
        <v/>
      </c>
      <c r="K22" s="5" t="str">
        <f t="shared" si="7"/>
        <v/>
      </c>
      <c r="L22" s="5" t="str">
        <f t="shared" si="8"/>
        <v/>
      </c>
      <c r="M22" s="5" t="str">
        <f t="shared" si="9"/>
        <v/>
      </c>
      <c r="N22" s="17" t="str">
        <f t="shared" si="10"/>
        <v/>
      </c>
      <c r="AE22" s="61"/>
      <c r="AF22" s="65"/>
      <c r="AG22" s="66"/>
      <c r="AH22" s="67"/>
    </row>
    <row r="23" spans="2:34" ht="18" customHeight="1" x14ac:dyDescent="0.4">
      <c r="B23" s="3" t="s">
        <v>136</v>
      </c>
      <c r="C23" s="29"/>
      <c r="D23" s="16" t="str">
        <f t="shared" si="0"/>
        <v/>
      </c>
      <c r="E23" s="4" t="str">
        <f t="shared" si="1"/>
        <v/>
      </c>
      <c r="F23" s="4" t="str">
        <f t="shared" si="2"/>
        <v/>
      </c>
      <c r="G23" s="4" t="str">
        <f t="shared" si="3"/>
        <v/>
      </c>
      <c r="H23" s="4" t="str">
        <f t="shared" si="4"/>
        <v/>
      </c>
      <c r="I23" s="4" t="str">
        <f t="shared" si="5"/>
        <v/>
      </c>
      <c r="J23" s="5" t="str">
        <f t="shared" si="6"/>
        <v/>
      </c>
      <c r="K23" s="5" t="str">
        <f t="shared" si="7"/>
        <v/>
      </c>
      <c r="L23" s="5" t="str">
        <f t="shared" si="8"/>
        <v/>
      </c>
      <c r="M23" s="5" t="str">
        <f t="shared" si="9"/>
        <v/>
      </c>
      <c r="N23" s="17" t="str">
        <f t="shared" si="10"/>
        <v/>
      </c>
      <c r="AE23" s="61" t="s">
        <v>68</v>
      </c>
      <c r="AF23" s="65">
        <f>L45</f>
        <v>2.67</v>
      </c>
      <c r="AG23" s="66"/>
      <c r="AH23" s="67"/>
    </row>
    <row r="24" spans="2:34" ht="18" customHeight="1" x14ac:dyDescent="0.4">
      <c r="B24" s="3" t="s">
        <v>137</v>
      </c>
      <c r="C24" s="29"/>
      <c r="D24" s="16" t="str">
        <f t="shared" si="0"/>
        <v/>
      </c>
      <c r="E24" s="4" t="str">
        <f t="shared" si="1"/>
        <v/>
      </c>
      <c r="F24" s="4" t="str">
        <f t="shared" si="2"/>
        <v/>
      </c>
      <c r="G24" s="4" t="str">
        <f t="shared" si="3"/>
        <v/>
      </c>
      <c r="H24" s="4" t="str">
        <f t="shared" si="4"/>
        <v/>
      </c>
      <c r="I24" s="4" t="str">
        <f t="shared" si="5"/>
        <v/>
      </c>
      <c r="J24" s="5" t="str">
        <f t="shared" si="6"/>
        <v/>
      </c>
      <c r="K24" s="5" t="str">
        <f t="shared" si="7"/>
        <v/>
      </c>
      <c r="L24" s="5" t="str">
        <f t="shared" si="8"/>
        <v/>
      </c>
      <c r="M24" s="5" t="str">
        <f t="shared" si="9"/>
        <v/>
      </c>
      <c r="N24" s="17" t="str">
        <f t="shared" si="10"/>
        <v/>
      </c>
      <c r="AE24" s="61"/>
      <c r="AF24" s="65"/>
      <c r="AG24" s="66"/>
      <c r="AH24" s="67"/>
    </row>
    <row r="25" spans="2:34" ht="18" customHeight="1" x14ac:dyDescent="0.4">
      <c r="B25" s="3" t="s">
        <v>138</v>
      </c>
      <c r="C25" s="29"/>
      <c r="D25" s="16" t="str">
        <f t="shared" si="0"/>
        <v/>
      </c>
      <c r="E25" s="4" t="str">
        <f t="shared" si="1"/>
        <v/>
      </c>
      <c r="F25" s="4" t="str">
        <f t="shared" si="2"/>
        <v/>
      </c>
      <c r="G25" s="4" t="str">
        <f t="shared" si="3"/>
        <v/>
      </c>
      <c r="H25" s="4" t="str">
        <f t="shared" si="4"/>
        <v/>
      </c>
      <c r="I25" s="4" t="str">
        <f t="shared" si="5"/>
        <v/>
      </c>
      <c r="J25" s="5" t="str">
        <f t="shared" si="6"/>
        <v/>
      </c>
      <c r="K25" s="5" t="str">
        <f t="shared" si="7"/>
        <v/>
      </c>
      <c r="L25" s="5" t="str">
        <f t="shared" si="8"/>
        <v/>
      </c>
      <c r="M25" s="5" t="str">
        <f t="shared" si="9"/>
        <v/>
      </c>
      <c r="N25" s="17" t="str">
        <f t="shared" si="10"/>
        <v/>
      </c>
      <c r="AE25" s="61" t="s">
        <v>67</v>
      </c>
      <c r="AF25" s="65">
        <f>M45</f>
        <v>2.5</v>
      </c>
      <c r="AG25" s="66"/>
      <c r="AH25" s="67"/>
    </row>
    <row r="26" spans="2:34" ht="18.600000000000001" customHeight="1" x14ac:dyDescent="0.4">
      <c r="B26" s="3" t="s">
        <v>139</v>
      </c>
      <c r="C26" s="29"/>
      <c r="D26" s="16" t="str">
        <f t="shared" si="0"/>
        <v/>
      </c>
      <c r="E26" s="4" t="str">
        <f t="shared" si="1"/>
        <v/>
      </c>
      <c r="F26" s="4" t="str">
        <f t="shared" si="2"/>
        <v/>
      </c>
      <c r="G26" s="4" t="str">
        <f t="shared" si="3"/>
        <v/>
      </c>
      <c r="H26" s="4" t="str">
        <f t="shared" si="4"/>
        <v/>
      </c>
      <c r="I26" s="4" t="str">
        <f t="shared" si="5"/>
        <v/>
      </c>
      <c r="J26" s="5" t="str">
        <f t="shared" si="6"/>
        <v/>
      </c>
      <c r="K26" s="5" t="str">
        <f t="shared" si="7"/>
        <v/>
      </c>
      <c r="L26" s="5" t="str">
        <f t="shared" si="8"/>
        <v/>
      </c>
      <c r="M26" s="5" t="str">
        <f t="shared" si="9"/>
        <v/>
      </c>
      <c r="N26" s="17" t="str">
        <f t="shared" si="10"/>
        <v/>
      </c>
      <c r="AE26" s="61"/>
      <c r="AF26" s="65"/>
      <c r="AG26" s="66"/>
      <c r="AH26" s="67"/>
    </row>
    <row r="27" spans="2:34" ht="19.5" customHeight="1" x14ac:dyDescent="0.4">
      <c r="B27" s="3" t="s">
        <v>140</v>
      </c>
      <c r="C27" s="29"/>
      <c r="D27" s="16" t="str">
        <f t="shared" si="0"/>
        <v/>
      </c>
      <c r="E27" s="4" t="str">
        <f t="shared" si="1"/>
        <v/>
      </c>
      <c r="F27" s="4" t="str">
        <f t="shared" si="2"/>
        <v/>
      </c>
      <c r="G27" s="4" t="str">
        <f t="shared" si="3"/>
        <v/>
      </c>
      <c r="H27" s="4" t="str">
        <f t="shared" si="4"/>
        <v/>
      </c>
      <c r="I27" s="4" t="str">
        <f t="shared" si="5"/>
        <v/>
      </c>
      <c r="J27" s="5" t="str">
        <f t="shared" si="6"/>
        <v/>
      </c>
      <c r="K27" s="5" t="str">
        <f t="shared" si="7"/>
        <v/>
      </c>
      <c r="L27" s="5" t="str">
        <f t="shared" si="8"/>
        <v/>
      </c>
      <c r="M27" s="5" t="str">
        <f t="shared" si="9"/>
        <v/>
      </c>
      <c r="N27" s="17" t="str">
        <f t="shared" si="10"/>
        <v/>
      </c>
      <c r="AE27" s="61" t="s">
        <v>78</v>
      </c>
      <c r="AF27" s="65">
        <f>N45</f>
        <v>3</v>
      </c>
      <c r="AG27" s="66"/>
      <c r="AH27" s="67"/>
    </row>
    <row r="28" spans="2:34" ht="18.75" customHeight="1" thickBot="1" x14ac:dyDescent="0.45">
      <c r="B28" s="3" t="s">
        <v>141</v>
      </c>
      <c r="C28" s="29"/>
      <c r="D28" s="16" t="str">
        <f t="shared" si="0"/>
        <v/>
      </c>
      <c r="E28" s="4" t="str">
        <f t="shared" si="1"/>
        <v/>
      </c>
      <c r="F28" s="4" t="str">
        <f t="shared" si="2"/>
        <v/>
      </c>
      <c r="G28" s="4" t="str">
        <f t="shared" si="3"/>
        <v/>
      </c>
      <c r="H28" s="4" t="str">
        <f t="shared" si="4"/>
        <v/>
      </c>
      <c r="I28" s="4" t="str">
        <f t="shared" si="5"/>
        <v/>
      </c>
      <c r="J28" s="5" t="str">
        <f t="shared" si="6"/>
        <v/>
      </c>
      <c r="K28" s="5" t="str">
        <f t="shared" si="7"/>
        <v/>
      </c>
      <c r="L28" s="5" t="str">
        <f t="shared" si="8"/>
        <v/>
      </c>
      <c r="M28" s="5" t="str">
        <f t="shared" si="9"/>
        <v/>
      </c>
      <c r="N28" s="17" t="str">
        <f t="shared" si="10"/>
        <v/>
      </c>
      <c r="AE28" s="70"/>
      <c r="AF28" s="71"/>
      <c r="AG28" s="72"/>
      <c r="AH28" s="73"/>
    </row>
    <row r="29" spans="2:34" ht="18.75" customHeight="1" x14ac:dyDescent="0.4">
      <c r="B29" s="3" t="s">
        <v>142</v>
      </c>
      <c r="C29" s="29"/>
      <c r="D29" s="16" t="str">
        <f t="shared" si="0"/>
        <v/>
      </c>
      <c r="E29" s="4" t="str">
        <f t="shared" si="1"/>
        <v/>
      </c>
      <c r="F29" s="4" t="str">
        <f t="shared" si="2"/>
        <v/>
      </c>
      <c r="G29" s="4" t="str">
        <f t="shared" si="3"/>
        <v/>
      </c>
      <c r="H29" s="4" t="str">
        <f t="shared" si="4"/>
        <v/>
      </c>
      <c r="I29" s="4" t="str">
        <f t="shared" si="5"/>
        <v/>
      </c>
      <c r="J29" s="5" t="str">
        <f t="shared" si="6"/>
        <v/>
      </c>
      <c r="K29" s="5" t="str">
        <f t="shared" si="7"/>
        <v/>
      </c>
      <c r="L29" s="5" t="str">
        <f t="shared" si="8"/>
        <v/>
      </c>
      <c r="M29" s="5" t="str">
        <f t="shared" si="9"/>
        <v/>
      </c>
      <c r="N29" s="17" t="str">
        <f t="shared" si="10"/>
        <v/>
      </c>
    </row>
    <row r="30" spans="2:34" x14ac:dyDescent="0.4">
      <c r="B30" s="3" t="s">
        <v>143</v>
      </c>
      <c r="C30" s="29"/>
      <c r="D30" s="16" t="str">
        <f t="shared" si="0"/>
        <v/>
      </c>
      <c r="E30" s="4" t="str">
        <f t="shared" si="1"/>
        <v/>
      </c>
      <c r="F30" s="4" t="str">
        <f t="shared" si="2"/>
        <v/>
      </c>
      <c r="G30" s="4" t="str">
        <f t="shared" si="3"/>
        <v/>
      </c>
      <c r="H30" s="4" t="str">
        <f t="shared" si="4"/>
        <v/>
      </c>
      <c r="I30" s="4" t="str">
        <f t="shared" si="5"/>
        <v/>
      </c>
      <c r="J30" s="5" t="str">
        <f t="shared" si="6"/>
        <v/>
      </c>
      <c r="K30" s="5" t="str">
        <f t="shared" si="7"/>
        <v/>
      </c>
      <c r="L30" s="5" t="str">
        <f t="shared" si="8"/>
        <v/>
      </c>
      <c r="M30" s="5" t="str">
        <f t="shared" si="9"/>
        <v/>
      </c>
      <c r="N30" s="17" t="str">
        <f t="shared" si="10"/>
        <v/>
      </c>
    </row>
    <row r="31" spans="2:34" x14ac:dyDescent="0.4">
      <c r="B31" s="3" t="s">
        <v>144</v>
      </c>
      <c r="C31" s="29"/>
      <c r="D31" s="16" t="str">
        <f t="shared" si="0"/>
        <v/>
      </c>
      <c r="E31" s="4" t="str">
        <f t="shared" si="1"/>
        <v/>
      </c>
      <c r="F31" s="4" t="str">
        <f t="shared" si="2"/>
        <v/>
      </c>
      <c r="G31" s="4" t="str">
        <f t="shared" si="3"/>
        <v/>
      </c>
      <c r="H31" s="4" t="str">
        <f t="shared" si="4"/>
        <v/>
      </c>
      <c r="I31" s="4" t="str">
        <f t="shared" si="5"/>
        <v/>
      </c>
      <c r="J31" s="5" t="str">
        <f t="shared" si="6"/>
        <v/>
      </c>
      <c r="K31" s="5" t="str">
        <f t="shared" si="7"/>
        <v/>
      </c>
      <c r="L31" s="5" t="str">
        <f t="shared" si="8"/>
        <v/>
      </c>
      <c r="M31" s="5" t="str">
        <f t="shared" si="9"/>
        <v/>
      </c>
      <c r="N31" s="17" t="str">
        <f t="shared" si="10"/>
        <v/>
      </c>
    </row>
    <row r="32" spans="2:34" x14ac:dyDescent="0.4">
      <c r="B32" s="3" t="s">
        <v>145</v>
      </c>
      <c r="C32" s="29"/>
      <c r="D32" s="16" t="str">
        <f t="shared" si="0"/>
        <v/>
      </c>
      <c r="E32" s="4" t="str">
        <f t="shared" si="1"/>
        <v/>
      </c>
      <c r="F32" s="4" t="str">
        <f t="shared" si="2"/>
        <v/>
      </c>
      <c r="G32" s="4" t="str">
        <f t="shared" si="3"/>
        <v/>
      </c>
      <c r="H32" s="4" t="str">
        <f t="shared" si="4"/>
        <v/>
      </c>
      <c r="I32" s="4" t="str">
        <f t="shared" si="5"/>
        <v/>
      </c>
      <c r="J32" s="5" t="str">
        <f t="shared" si="6"/>
        <v/>
      </c>
      <c r="K32" s="5" t="str">
        <f t="shared" si="7"/>
        <v/>
      </c>
      <c r="L32" s="5" t="str">
        <f t="shared" si="8"/>
        <v/>
      </c>
      <c r="M32" s="5" t="str">
        <f t="shared" si="9"/>
        <v/>
      </c>
      <c r="N32" s="17" t="str">
        <f t="shared" si="10"/>
        <v/>
      </c>
    </row>
    <row r="33" spans="2:17" ht="18.75" customHeight="1" x14ac:dyDescent="0.4">
      <c r="B33" s="3" t="s">
        <v>146</v>
      </c>
      <c r="C33" s="29"/>
      <c r="D33" s="16" t="str">
        <f t="shared" si="0"/>
        <v/>
      </c>
      <c r="E33" s="4" t="str">
        <f t="shared" si="1"/>
        <v/>
      </c>
      <c r="F33" s="4" t="str">
        <f t="shared" si="2"/>
        <v/>
      </c>
      <c r="G33" s="4" t="str">
        <f t="shared" si="3"/>
        <v/>
      </c>
      <c r="H33" s="4" t="str">
        <f t="shared" si="4"/>
        <v/>
      </c>
      <c r="I33" s="4" t="str">
        <f t="shared" si="5"/>
        <v/>
      </c>
      <c r="J33" s="5" t="str">
        <f t="shared" si="6"/>
        <v/>
      </c>
      <c r="K33" s="5" t="str">
        <f t="shared" si="7"/>
        <v/>
      </c>
      <c r="L33" s="5" t="str">
        <f t="shared" si="8"/>
        <v/>
      </c>
      <c r="M33" s="5" t="str">
        <f t="shared" si="9"/>
        <v/>
      </c>
      <c r="N33" s="17" t="str">
        <f t="shared" si="10"/>
        <v/>
      </c>
    </row>
    <row r="34" spans="2:17" ht="18.75" customHeight="1" x14ac:dyDescent="0.4">
      <c r="B34" s="3" t="s">
        <v>147</v>
      </c>
      <c r="C34" s="29"/>
      <c r="D34" s="16" t="str">
        <f t="shared" si="0"/>
        <v/>
      </c>
      <c r="E34" s="4" t="str">
        <f t="shared" si="1"/>
        <v/>
      </c>
      <c r="F34" s="4" t="str">
        <f t="shared" si="2"/>
        <v/>
      </c>
      <c r="G34" s="4" t="str">
        <f t="shared" si="3"/>
        <v/>
      </c>
      <c r="H34" s="4" t="str">
        <f t="shared" si="4"/>
        <v/>
      </c>
      <c r="I34" s="4" t="str">
        <f t="shared" si="5"/>
        <v/>
      </c>
      <c r="J34" s="5" t="str">
        <f t="shared" si="6"/>
        <v/>
      </c>
      <c r="K34" s="5" t="str">
        <f t="shared" si="7"/>
        <v/>
      </c>
      <c r="L34" s="5" t="str">
        <f t="shared" si="8"/>
        <v/>
      </c>
      <c r="M34" s="5" t="str">
        <f t="shared" si="9"/>
        <v/>
      </c>
      <c r="N34" s="17" t="str">
        <f t="shared" si="10"/>
        <v/>
      </c>
    </row>
    <row r="35" spans="2:17" ht="18.75" customHeight="1" x14ac:dyDescent="0.4">
      <c r="B35" s="3" t="s">
        <v>148</v>
      </c>
      <c r="C35" s="29"/>
      <c r="D35" s="16" t="str">
        <f t="shared" si="0"/>
        <v/>
      </c>
      <c r="E35" s="4" t="str">
        <f t="shared" si="1"/>
        <v/>
      </c>
      <c r="F35" s="4" t="str">
        <f t="shared" si="2"/>
        <v/>
      </c>
      <c r="G35" s="4" t="str">
        <f t="shared" si="3"/>
        <v/>
      </c>
      <c r="H35" s="4" t="str">
        <f t="shared" si="4"/>
        <v/>
      </c>
      <c r="I35" s="4" t="str">
        <f t="shared" si="5"/>
        <v/>
      </c>
      <c r="J35" s="5" t="str">
        <f t="shared" si="6"/>
        <v/>
      </c>
      <c r="K35" s="5" t="str">
        <f t="shared" si="7"/>
        <v/>
      </c>
      <c r="L35" s="5" t="str">
        <f t="shared" si="8"/>
        <v/>
      </c>
      <c r="M35" s="5" t="str">
        <f t="shared" si="9"/>
        <v/>
      </c>
      <c r="N35" s="17" t="str">
        <f t="shared" si="10"/>
        <v/>
      </c>
    </row>
    <row r="36" spans="2:17" ht="18.75" customHeight="1" x14ac:dyDescent="0.4">
      <c r="B36" s="3" t="s">
        <v>149</v>
      </c>
      <c r="C36" s="29"/>
      <c r="D36" s="16" t="str">
        <f t="shared" si="0"/>
        <v/>
      </c>
      <c r="E36" s="4" t="str">
        <f t="shared" si="1"/>
        <v/>
      </c>
      <c r="F36" s="4" t="str">
        <f t="shared" si="2"/>
        <v/>
      </c>
      <c r="G36" s="4" t="str">
        <f t="shared" si="3"/>
        <v/>
      </c>
      <c r="H36" s="4" t="str">
        <f t="shared" si="4"/>
        <v/>
      </c>
      <c r="I36" s="4" t="str">
        <f t="shared" si="5"/>
        <v/>
      </c>
      <c r="J36" s="5" t="str">
        <f t="shared" si="6"/>
        <v/>
      </c>
      <c r="K36" s="5" t="str">
        <f t="shared" si="7"/>
        <v/>
      </c>
      <c r="L36" s="5" t="str">
        <f t="shared" si="8"/>
        <v/>
      </c>
      <c r="M36" s="5" t="str">
        <f t="shared" si="9"/>
        <v/>
      </c>
      <c r="N36" s="17" t="str">
        <f t="shared" si="10"/>
        <v/>
      </c>
    </row>
    <row r="37" spans="2:17" ht="18.75" customHeight="1" x14ac:dyDescent="0.4">
      <c r="B37" s="3" t="s">
        <v>150</v>
      </c>
      <c r="C37" s="29"/>
      <c r="D37" s="16" t="str">
        <f t="shared" si="0"/>
        <v/>
      </c>
      <c r="E37" s="4" t="str">
        <f t="shared" si="1"/>
        <v/>
      </c>
      <c r="F37" s="4" t="str">
        <f t="shared" si="2"/>
        <v/>
      </c>
      <c r="G37" s="4" t="str">
        <f t="shared" si="3"/>
        <v/>
      </c>
      <c r="H37" s="4" t="str">
        <f t="shared" si="4"/>
        <v/>
      </c>
      <c r="I37" s="4" t="str">
        <f t="shared" si="5"/>
        <v/>
      </c>
      <c r="J37" s="5" t="str">
        <f t="shared" si="6"/>
        <v/>
      </c>
      <c r="K37" s="5" t="str">
        <f t="shared" si="7"/>
        <v/>
      </c>
      <c r="L37" s="5" t="str">
        <f t="shared" si="8"/>
        <v/>
      </c>
      <c r="M37" s="5" t="str">
        <f t="shared" si="9"/>
        <v/>
      </c>
      <c r="N37" s="17" t="str">
        <f t="shared" si="10"/>
        <v/>
      </c>
    </row>
    <row r="38" spans="2:17" ht="18.75" customHeight="1" x14ac:dyDescent="0.4">
      <c r="B38" s="3" t="s">
        <v>151</v>
      </c>
      <c r="C38" s="29"/>
      <c r="D38" s="16" t="str">
        <f t="shared" si="0"/>
        <v/>
      </c>
      <c r="E38" s="4" t="str">
        <f t="shared" si="1"/>
        <v/>
      </c>
      <c r="F38" s="4" t="str">
        <f t="shared" si="2"/>
        <v/>
      </c>
      <c r="G38" s="4" t="str">
        <f t="shared" si="3"/>
        <v/>
      </c>
      <c r="H38" s="4" t="str">
        <f t="shared" si="4"/>
        <v/>
      </c>
      <c r="I38" s="4" t="str">
        <f t="shared" si="5"/>
        <v/>
      </c>
      <c r="J38" s="5" t="str">
        <f t="shared" si="6"/>
        <v/>
      </c>
      <c r="K38" s="5" t="str">
        <f t="shared" si="7"/>
        <v/>
      </c>
      <c r="L38" s="5" t="str">
        <f t="shared" si="8"/>
        <v/>
      </c>
      <c r="M38" s="5" t="str">
        <f t="shared" si="9"/>
        <v/>
      </c>
      <c r="N38" s="17" t="str">
        <f t="shared" si="10"/>
        <v/>
      </c>
    </row>
    <row r="39" spans="2:17" ht="18.75" customHeight="1" x14ac:dyDescent="0.4">
      <c r="B39" s="3" t="s">
        <v>152</v>
      </c>
      <c r="C39" s="29"/>
      <c r="D39" s="16" t="str">
        <f t="shared" si="0"/>
        <v/>
      </c>
      <c r="E39" s="4" t="str">
        <f t="shared" si="1"/>
        <v/>
      </c>
      <c r="F39" s="4" t="str">
        <f t="shared" si="2"/>
        <v/>
      </c>
      <c r="G39" s="4" t="str">
        <f t="shared" si="3"/>
        <v/>
      </c>
      <c r="H39" s="4" t="str">
        <f t="shared" si="4"/>
        <v/>
      </c>
      <c r="I39" s="4" t="str">
        <f t="shared" si="5"/>
        <v/>
      </c>
      <c r="J39" s="5" t="str">
        <f t="shared" si="6"/>
        <v/>
      </c>
      <c r="K39" s="5" t="str">
        <f t="shared" si="7"/>
        <v/>
      </c>
      <c r="L39" s="5" t="str">
        <f t="shared" si="8"/>
        <v/>
      </c>
      <c r="M39" s="5" t="str">
        <f t="shared" si="9"/>
        <v/>
      </c>
      <c r="N39" s="17" t="str">
        <f t="shared" si="10"/>
        <v/>
      </c>
    </row>
    <row r="40" spans="2:17" ht="18.75" customHeight="1" x14ac:dyDescent="0.4">
      <c r="B40" s="3" t="s">
        <v>153</v>
      </c>
      <c r="C40" s="29"/>
      <c r="D40" s="16" t="str">
        <f t="shared" si="0"/>
        <v/>
      </c>
      <c r="E40" s="4" t="str">
        <f t="shared" si="1"/>
        <v/>
      </c>
      <c r="F40" s="4" t="str">
        <f t="shared" si="2"/>
        <v/>
      </c>
      <c r="G40" s="4" t="str">
        <f t="shared" si="3"/>
        <v/>
      </c>
      <c r="H40" s="4" t="str">
        <f t="shared" si="4"/>
        <v/>
      </c>
      <c r="I40" s="4" t="str">
        <f t="shared" si="5"/>
        <v/>
      </c>
      <c r="J40" s="5" t="str">
        <f t="shared" si="6"/>
        <v/>
      </c>
      <c r="K40" s="5" t="str">
        <f t="shared" si="7"/>
        <v/>
      </c>
      <c r="L40" s="5" t="str">
        <f t="shared" si="8"/>
        <v/>
      </c>
      <c r="M40" s="5" t="str">
        <f t="shared" si="9"/>
        <v/>
      </c>
      <c r="N40" s="17" t="str">
        <f t="shared" si="10"/>
        <v/>
      </c>
    </row>
    <row r="41" spans="2:17" ht="18.75" customHeight="1" x14ac:dyDescent="0.4">
      <c r="B41" s="3" t="s">
        <v>154</v>
      </c>
      <c r="C41" s="29"/>
      <c r="D41" s="16" t="str">
        <f t="shared" si="0"/>
        <v/>
      </c>
      <c r="E41" s="4" t="str">
        <f t="shared" si="1"/>
        <v/>
      </c>
      <c r="F41" s="4" t="str">
        <f t="shared" si="2"/>
        <v/>
      </c>
      <c r="G41" s="4" t="str">
        <f t="shared" si="3"/>
        <v/>
      </c>
      <c r="H41" s="4" t="str">
        <f t="shared" si="4"/>
        <v/>
      </c>
      <c r="I41" s="4" t="str">
        <f t="shared" si="5"/>
        <v/>
      </c>
      <c r="J41" s="5" t="str">
        <f t="shared" si="6"/>
        <v/>
      </c>
      <c r="K41" s="5" t="str">
        <f t="shared" si="7"/>
        <v/>
      </c>
      <c r="L41" s="5" t="str">
        <f t="shared" si="8"/>
        <v/>
      </c>
      <c r="M41" s="5" t="str">
        <f t="shared" si="9"/>
        <v/>
      </c>
      <c r="N41" s="17" t="str">
        <f t="shared" si="10"/>
        <v/>
      </c>
      <c r="O41" s="30" t="s">
        <v>56</v>
      </c>
      <c r="P41" s="24">
        <f>5-D45</f>
        <v>3</v>
      </c>
      <c r="Q41">
        <v>11</v>
      </c>
    </row>
    <row r="42" spans="2:17" ht="18.75" customHeight="1" x14ac:dyDescent="0.4">
      <c r="B42" s="3" t="s">
        <v>155</v>
      </c>
      <c r="C42" s="29"/>
      <c r="D42" s="16" t="str">
        <f t="shared" si="0"/>
        <v/>
      </c>
      <c r="E42" s="4" t="str">
        <f t="shared" si="1"/>
        <v/>
      </c>
      <c r="F42" s="4" t="str">
        <f t="shared" si="2"/>
        <v/>
      </c>
      <c r="G42" s="4" t="str">
        <f t="shared" si="3"/>
        <v/>
      </c>
      <c r="H42" s="4" t="str">
        <f t="shared" si="4"/>
        <v/>
      </c>
      <c r="I42" s="4" t="str">
        <f t="shared" si="5"/>
        <v/>
      </c>
      <c r="J42" s="5" t="str">
        <f t="shared" si="6"/>
        <v/>
      </c>
      <c r="K42" s="5" t="str">
        <f t="shared" si="7"/>
        <v/>
      </c>
      <c r="L42" s="5" t="str">
        <f t="shared" si="8"/>
        <v/>
      </c>
      <c r="M42" s="5" t="str">
        <f t="shared" si="9"/>
        <v/>
      </c>
      <c r="N42" s="17" t="str">
        <f t="shared" si="10"/>
        <v/>
      </c>
      <c r="O42" s="30" t="s">
        <v>57</v>
      </c>
      <c r="P42" s="24">
        <f>5-E45</f>
        <v>3</v>
      </c>
      <c r="Q42">
        <v>10</v>
      </c>
    </row>
    <row r="43" spans="2:17" ht="18.75" customHeight="1" x14ac:dyDescent="0.4">
      <c r="B43" s="3" t="s">
        <v>156</v>
      </c>
      <c r="C43" s="29"/>
      <c r="D43" s="16" t="str">
        <f t="shared" si="0"/>
        <v/>
      </c>
      <c r="E43" s="4" t="str">
        <f t="shared" si="1"/>
        <v/>
      </c>
      <c r="F43" s="4" t="str">
        <f t="shared" si="2"/>
        <v/>
      </c>
      <c r="G43" s="4" t="str">
        <f t="shared" si="3"/>
        <v/>
      </c>
      <c r="H43" s="4" t="str">
        <f t="shared" si="4"/>
        <v/>
      </c>
      <c r="I43" s="4" t="str">
        <f t="shared" si="5"/>
        <v/>
      </c>
      <c r="J43" s="5" t="str">
        <f t="shared" si="6"/>
        <v/>
      </c>
      <c r="K43" s="5" t="str">
        <f t="shared" si="7"/>
        <v/>
      </c>
      <c r="L43" s="5" t="str">
        <f t="shared" si="8"/>
        <v/>
      </c>
      <c r="M43" s="5" t="str">
        <f t="shared" si="9"/>
        <v/>
      </c>
      <c r="N43" s="17" t="str">
        <f t="shared" si="10"/>
        <v/>
      </c>
      <c r="O43" s="30" t="s">
        <v>58</v>
      </c>
      <c r="P43" s="24">
        <f>5-F45</f>
        <v>2.4</v>
      </c>
      <c r="Q43">
        <v>9</v>
      </c>
    </row>
    <row r="44" spans="2:17" ht="19.5" customHeight="1" thickBot="1" x14ac:dyDescent="0.45">
      <c r="B44" s="3" t="s">
        <v>157</v>
      </c>
      <c r="C44" s="29"/>
      <c r="D44" s="16" t="str">
        <f t="shared" si="0"/>
        <v/>
      </c>
      <c r="E44" s="4" t="str">
        <f t="shared" si="1"/>
        <v/>
      </c>
      <c r="F44" s="4" t="str">
        <f t="shared" si="2"/>
        <v/>
      </c>
      <c r="G44" s="4" t="str">
        <f t="shared" si="3"/>
        <v/>
      </c>
      <c r="H44" s="4" t="str">
        <f t="shared" si="4"/>
        <v/>
      </c>
      <c r="I44" s="4" t="str">
        <f t="shared" si="5"/>
        <v/>
      </c>
      <c r="J44" s="5" t="str">
        <f t="shared" si="6"/>
        <v/>
      </c>
      <c r="K44" s="5" t="str">
        <f t="shared" si="7"/>
        <v/>
      </c>
      <c r="L44" s="5" t="str">
        <f t="shared" si="8"/>
        <v/>
      </c>
      <c r="M44" s="5" t="str">
        <f t="shared" si="9"/>
        <v/>
      </c>
      <c r="N44" s="17" t="str">
        <f t="shared" si="10"/>
        <v/>
      </c>
      <c r="O44" s="30" t="s">
        <v>59</v>
      </c>
      <c r="P44" s="24">
        <f>5-G45</f>
        <v>2.25</v>
      </c>
      <c r="Q44">
        <v>8</v>
      </c>
    </row>
    <row r="45" spans="2:17" ht="19.5" customHeight="1" thickBot="1" x14ac:dyDescent="0.45">
      <c r="B45" s="74" t="s">
        <v>7</v>
      </c>
      <c r="C45" s="75"/>
      <c r="D45" s="18">
        <f t="shared" ref="D45:N45" si="11">IF(COUNT(D5:D44)=0,"",ROUNDUP((D46+D47*2+D48*3+D49*4)/SUM(D46:D49),2))</f>
        <v>2</v>
      </c>
      <c r="E45" s="6">
        <f t="shared" si="11"/>
        <v>2</v>
      </c>
      <c r="F45" s="6">
        <f t="shared" si="11"/>
        <v>2.6</v>
      </c>
      <c r="G45" s="6">
        <f t="shared" si="11"/>
        <v>2.75</v>
      </c>
      <c r="H45" s="6">
        <f t="shared" si="11"/>
        <v>1.8</v>
      </c>
      <c r="I45" s="6">
        <f t="shared" si="11"/>
        <v>2</v>
      </c>
      <c r="J45" s="7">
        <f t="shared" si="11"/>
        <v>2.8</v>
      </c>
      <c r="K45" s="7">
        <f t="shared" si="11"/>
        <v>3.75</v>
      </c>
      <c r="L45" s="7">
        <f t="shared" si="11"/>
        <v>2.67</v>
      </c>
      <c r="M45" s="7">
        <f t="shared" si="11"/>
        <v>2.5</v>
      </c>
      <c r="N45" s="19">
        <f t="shared" si="11"/>
        <v>3</v>
      </c>
      <c r="O45" s="30" t="s">
        <v>60</v>
      </c>
      <c r="P45" s="24">
        <f>5-H45</f>
        <v>3.2</v>
      </c>
      <c r="Q45">
        <v>7</v>
      </c>
    </row>
    <row r="46" spans="2:17" ht="18.75" customHeight="1" x14ac:dyDescent="0.4">
      <c r="B46" s="76" t="s">
        <v>8</v>
      </c>
      <c r="C46" s="77"/>
      <c r="D46" s="16">
        <f t="shared" ref="D46:N46" si="12">COUNTIF(D5:D44,1)</f>
        <v>2</v>
      </c>
      <c r="E46" s="4">
        <f t="shared" si="12"/>
        <v>1</v>
      </c>
      <c r="F46" s="4">
        <f t="shared" si="12"/>
        <v>1</v>
      </c>
      <c r="G46" s="4">
        <f t="shared" si="12"/>
        <v>1</v>
      </c>
      <c r="H46" s="4">
        <f t="shared" si="12"/>
        <v>2</v>
      </c>
      <c r="I46" s="4">
        <f t="shared" si="12"/>
        <v>1</v>
      </c>
      <c r="J46" s="5">
        <f t="shared" si="12"/>
        <v>1</v>
      </c>
      <c r="K46" s="5">
        <f t="shared" si="12"/>
        <v>0</v>
      </c>
      <c r="L46" s="5">
        <f t="shared" si="12"/>
        <v>0</v>
      </c>
      <c r="M46" s="5">
        <f t="shared" si="12"/>
        <v>0</v>
      </c>
      <c r="N46" s="17">
        <f t="shared" si="12"/>
        <v>0</v>
      </c>
      <c r="O46" s="30" t="s">
        <v>61</v>
      </c>
      <c r="P46" s="24">
        <f>5-I45</f>
        <v>3</v>
      </c>
      <c r="Q46">
        <v>6</v>
      </c>
    </row>
    <row r="47" spans="2:17" ht="18.75" customHeight="1" x14ac:dyDescent="0.4">
      <c r="B47" s="78" t="s">
        <v>9</v>
      </c>
      <c r="C47" s="79"/>
      <c r="D47" s="20">
        <f t="shared" ref="D47:N47" si="13">COUNTIF(D5:D44,2)</f>
        <v>1</v>
      </c>
      <c r="E47" s="8">
        <f t="shared" si="13"/>
        <v>2</v>
      </c>
      <c r="F47" s="8">
        <f t="shared" si="13"/>
        <v>1</v>
      </c>
      <c r="G47" s="8">
        <f t="shared" si="13"/>
        <v>0</v>
      </c>
      <c r="H47" s="8">
        <f t="shared" si="13"/>
        <v>2</v>
      </c>
      <c r="I47" s="8">
        <f t="shared" si="13"/>
        <v>1</v>
      </c>
      <c r="J47" s="9">
        <f t="shared" si="13"/>
        <v>0</v>
      </c>
      <c r="K47" s="9">
        <f t="shared" si="13"/>
        <v>0</v>
      </c>
      <c r="L47" s="9">
        <f t="shared" si="13"/>
        <v>1</v>
      </c>
      <c r="M47" s="9">
        <f t="shared" si="13"/>
        <v>2</v>
      </c>
      <c r="N47" s="21">
        <f t="shared" si="13"/>
        <v>0</v>
      </c>
      <c r="O47" s="30" t="s">
        <v>62</v>
      </c>
      <c r="P47" s="24">
        <f>5-J45</f>
        <v>2.2000000000000002</v>
      </c>
      <c r="Q47">
        <v>5</v>
      </c>
    </row>
    <row r="48" spans="2:17" ht="18.75" customHeight="1" x14ac:dyDescent="0.4">
      <c r="B48" s="78" t="s">
        <v>10</v>
      </c>
      <c r="C48" s="79"/>
      <c r="D48" s="20">
        <f t="shared" ref="D48:N48" si="14">COUNTIF(D5:D44,3)</f>
        <v>2</v>
      </c>
      <c r="E48" s="8">
        <f t="shared" si="14"/>
        <v>1</v>
      </c>
      <c r="F48" s="8">
        <f t="shared" si="14"/>
        <v>2</v>
      </c>
      <c r="G48" s="8">
        <f t="shared" si="14"/>
        <v>2</v>
      </c>
      <c r="H48" s="8">
        <f t="shared" si="14"/>
        <v>1</v>
      </c>
      <c r="I48" s="8">
        <f t="shared" si="14"/>
        <v>1</v>
      </c>
      <c r="J48" s="9">
        <f t="shared" si="14"/>
        <v>3</v>
      </c>
      <c r="K48" s="9">
        <f t="shared" si="14"/>
        <v>1</v>
      </c>
      <c r="L48" s="9">
        <f t="shared" si="14"/>
        <v>2</v>
      </c>
      <c r="M48" s="9">
        <f t="shared" si="14"/>
        <v>2</v>
      </c>
      <c r="N48" s="21">
        <f t="shared" si="14"/>
        <v>4</v>
      </c>
      <c r="O48" s="30" t="s">
        <v>63</v>
      </c>
      <c r="P48" s="24">
        <f>5-K45</f>
        <v>1.25</v>
      </c>
      <c r="Q48">
        <v>4</v>
      </c>
    </row>
    <row r="49" spans="2:17" ht="19.5" customHeight="1" thickBot="1" x14ac:dyDescent="0.45">
      <c r="B49" s="68" t="s">
        <v>11</v>
      </c>
      <c r="C49" s="69"/>
      <c r="D49" s="22">
        <f t="shared" ref="D49:N49" si="15">COUNTIF(D5:D44,4)</f>
        <v>0</v>
      </c>
      <c r="E49" s="10">
        <f t="shared" si="15"/>
        <v>0</v>
      </c>
      <c r="F49" s="10">
        <f t="shared" si="15"/>
        <v>1</v>
      </c>
      <c r="G49" s="10">
        <f t="shared" si="15"/>
        <v>1</v>
      </c>
      <c r="H49" s="10">
        <f t="shared" si="15"/>
        <v>0</v>
      </c>
      <c r="I49" s="10">
        <f t="shared" si="15"/>
        <v>0</v>
      </c>
      <c r="J49" s="11">
        <f t="shared" si="15"/>
        <v>1</v>
      </c>
      <c r="K49" s="11">
        <f t="shared" si="15"/>
        <v>3</v>
      </c>
      <c r="L49" s="11">
        <f t="shared" si="15"/>
        <v>0</v>
      </c>
      <c r="M49" s="11">
        <f t="shared" si="15"/>
        <v>0</v>
      </c>
      <c r="N49" s="23">
        <f t="shared" si="15"/>
        <v>0</v>
      </c>
      <c r="O49" s="30" t="s">
        <v>64</v>
      </c>
      <c r="P49" s="24">
        <f>5-L45</f>
        <v>2.33</v>
      </c>
      <c r="Q49">
        <v>3</v>
      </c>
    </row>
    <row r="50" spans="2:17" ht="18.75" customHeight="1" x14ac:dyDescent="0.4">
      <c r="O50" s="30" t="s">
        <v>65</v>
      </c>
      <c r="P50" s="24">
        <f>5-M45</f>
        <v>2.5</v>
      </c>
      <c r="Q50">
        <v>2</v>
      </c>
    </row>
    <row r="51" spans="2:17" ht="18.75" customHeight="1" x14ac:dyDescent="0.4">
      <c r="O51" s="30" t="s">
        <v>66</v>
      </c>
      <c r="P51" s="24">
        <f>5-N45</f>
        <v>2</v>
      </c>
      <c r="Q51">
        <v>1</v>
      </c>
    </row>
    <row r="52" spans="2:17" ht="18.75" customHeight="1" x14ac:dyDescent="0.4">
      <c r="D52" t="s">
        <v>78</v>
      </c>
      <c r="E52" t="s">
        <v>67</v>
      </c>
      <c r="F52" t="s">
        <v>68</v>
      </c>
      <c r="G52" t="s">
        <v>69</v>
      </c>
      <c r="H52" t="s">
        <v>70</v>
      </c>
      <c r="I52" t="s">
        <v>71</v>
      </c>
      <c r="J52" t="s">
        <v>72</v>
      </c>
      <c r="K52" t="s">
        <v>73</v>
      </c>
      <c r="L52" t="s">
        <v>74</v>
      </c>
      <c r="M52" t="s">
        <v>75</v>
      </c>
      <c r="N52" t="s">
        <v>76</v>
      </c>
      <c r="O52" s="30"/>
      <c r="P52" s="24"/>
    </row>
    <row r="53" spans="2:17" ht="18.75" customHeight="1" x14ac:dyDescent="0.4">
      <c r="D53">
        <f>N49</f>
        <v>0</v>
      </c>
      <c r="E53">
        <f>M49</f>
        <v>0</v>
      </c>
      <c r="F53">
        <f>L49</f>
        <v>0</v>
      </c>
      <c r="G53">
        <f>K49</f>
        <v>3</v>
      </c>
      <c r="H53">
        <f>J49</f>
        <v>1</v>
      </c>
      <c r="I53">
        <f>I49</f>
        <v>0</v>
      </c>
      <c r="J53">
        <f>H49</f>
        <v>0</v>
      </c>
      <c r="K53">
        <f>G49</f>
        <v>1</v>
      </c>
      <c r="L53">
        <f>F49</f>
        <v>1</v>
      </c>
      <c r="M53">
        <f>E49</f>
        <v>0</v>
      </c>
      <c r="N53">
        <f>D49</f>
        <v>0</v>
      </c>
    </row>
    <row r="54" spans="2:17" ht="19.5" customHeight="1" x14ac:dyDescent="0.4">
      <c r="D54">
        <f>N48</f>
        <v>4</v>
      </c>
      <c r="E54">
        <f>M48</f>
        <v>2</v>
      </c>
      <c r="F54">
        <f>L48</f>
        <v>2</v>
      </c>
      <c r="G54">
        <f>K48</f>
        <v>1</v>
      </c>
      <c r="H54">
        <f>J48</f>
        <v>3</v>
      </c>
      <c r="I54">
        <f>I48</f>
        <v>1</v>
      </c>
      <c r="J54">
        <f>H48</f>
        <v>1</v>
      </c>
      <c r="K54">
        <f>G48</f>
        <v>2</v>
      </c>
      <c r="L54">
        <f>F48</f>
        <v>2</v>
      </c>
      <c r="M54">
        <f>E48</f>
        <v>1</v>
      </c>
      <c r="N54">
        <f>D48</f>
        <v>2</v>
      </c>
    </row>
    <row r="55" spans="2:17" x14ac:dyDescent="0.4">
      <c r="D55">
        <f>N47</f>
        <v>0</v>
      </c>
      <c r="E55">
        <f>M47</f>
        <v>2</v>
      </c>
      <c r="F55">
        <f>L47</f>
        <v>1</v>
      </c>
      <c r="G55">
        <f>K47</f>
        <v>0</v>
      </c>
      <c r="H55">
        <f>J47</f>
        <v>0</v>
      </c>
      <c r="I55">
        <f>I47</f>
        <v>1</v>
      </c>
      <c r="J55">
        <f>H47</f>
        <v>2</v>
      </c>
      <c r="K55">
        <f>G47</f>
        <v>0</v>
      </c>
      <c r="L55">
        <f>F47</f>
        <v>1</v>
      </c>
      <c r="M55">
        <f>E47</f>
        <v>2</v>
      </c>
      <c r="N55">
        <f>D47</f>
        <v>1</v>
      </c>
    </row>
    <row r="56" spans="2:17" x14ac:dyDescent="0.4">
      <c r="D56">
        <f>N46</f>
        <v>0</v>
      </c>
      <c r="E56">
        <f>M46</f>
        <v>0</v>
      </c>
      <c r="F56">
        <f>L46</f>
        <v>0</v>
      </c>
      <c r="G56">
        <f>K46</f>
        <v>0</v>
      </c>
      <c r="H56">
        <f>J46</f>
        <v>1</v>
      </c>
      <c r="I56">
        <f>I46</f>
        <v>1</v>
      </c>
      <c r="J56">
        <f>H46</f>
        <v>2</v>
      </c>
      <c r="K56">
        <f>G46</f>
        <v>1</v>
      </c>
      <c r="L56">
        <f>F46</f>
        <v>1</v>
      </c>
      <c r="M56">
        <f>E46</f>
        <v>1</v>
      </c>
      <c r="N56">
        <f>D46</f>
        <v>2</v>
      </c>
    </row>
    <row r="58" spans="2:17" x14ac:dyDescent="0.4">
      <c r="D58" t="s">
        <v>76</v>
      </c>
      <c r="E58" t="s">
        <v>75</v>
      </c>
      <c r="F58" t="s">
        <v>74</v>
      </c>
      <c r="G58" t="s">
        <v>73</v>
      </c>
      <c r="H58" t="s">
        <v>72</v>
      </c>
      <c r="I58" t="s">
        <v>71</v>
      </c>
      <c r="J58" t="s">
        <v>70</v>
      </c>
      <c r="K58" t="s">
        <v>69</v>
      </c>
      <c r="L58" t="s">
        <v>68</v>
      </c>
      <c r="M58" t="s">
        <v>67</v>
      </c>
      <c r="N58" t="s">
        <v>78</v>
      </c>
    </row>
    <row r="59" spans="2:17" x14ac:dyDescent="0.4">
      <c r="D59" s="24">
        <f>D45</f>
        <v>2</v>
      </c>
      <c r="E59" s="24">
        <f t="shared" ref="E59:M59" si="16">E45</f>
        <v>2</v>
      </c>
      <c r="F59" s="24">
        <f t="shared" si="16"/>
        <v>2.6</v>
      </c>
      <c r="G59" s="24">
        <f t="shared" si="16"/>
        <v>2.75</v>
      </c>
      <c r="H59" s="24">
        <f t="shared" si="16"/>
        <v>1.8</v>
      </c>
      <c r="I59" s="24">
        <f t="shared" si="16"/>
        <v>2</v>
      </c>
      <c r="J59" s="24">
        <f t="shared" si="16"/>
        <v>2.8</v>
      </c>
      <c r="K59" s="24">
        <f t="shared" si="16"/>
        <v>3.75</v>
      </c>
      <c r="L59" s="24">
        <f t="shared" si="16"/>
        <v>2.67</v>
      </c>
      <c r="M59" s="24">
        <f t="shared" si="16"/>
        <v>2.5</v>
      </c>
      <c r="N59" s="24">
        <f>N45</f>
        <v>3</v>
      </c>
    </row>
  </sheetData>
  <dataConsolidate/>
  <mergeCells count="31">
    <mergeCell ref="B49:C49"/>
    <mergeCell ref="AE27:AE28"/>
    <mergeCell ref="AF27:AH28"/>
    <mergeCell ref="B45:C45"/>
    <mergeCell ref="B46:C46"/>
    <mergeCell ref="B47:C47"/>
    <mergeCell ref="B48:C48"/>
    <mergeCell ref="AE21:AE22"/>
    <mergeCell ref="AF21:AH22"/>
    <mergeCell ref="AE23:AE24"/>
    <mergeCell ref="AF23:AH24"/>
    <mergeCell ref="AE25:AE26"/>
    <mergeCell ref="AF25:AH26"/>
    <mergeCell ref="AE15:AE16"/>
    <mergeCell ref="AF15:AH16"/>
    <mergeCell ref="AE17:AE18"/>
    <mergeCell ref="AF17:AH18"/>
    <mergeCell ref="AE19:AE20"/>
    <mergeCell ref="AF19:AH20"/>
    <mergeCell ref="AE9:AE10"/>
    <mergeCell ref="AF9:AH10"/>
    <mergeCell ref="AE11:AE12"/>
    <mergeCell ref="AF11:AH12"/>
    <mergeCell ref="AE13:AE14"/>
    <mergeCell ref="AF13:AH14"/>
    <mergeCell ref="R1:AH1"/>
    <mergeCell ref="AE2:AH2"/>
    <mergeCell ref="R3:AH4"/>
    <mergeCell ref="AF6:AH6"/>
    <mergeCell ref="AE7:AE8"/>
    <mergeCell ref="AF7:AH8"/>
  </mergeCells>
  <phoneticPr fontId="1"/>
  <conditionalFormatting sqref="D5:N45">
    <cfRule type="containsErrors" dxfId="19" priority="1">
      <formula>ISERROR(D5)</formula>
    </cfRule>
    <cfRule type="cellIs" dxfId="18" priority="10" operator="notBetween">
      <formula>0</formula>
      <formula>4</formula>
    </cfRule>
  </conditionalFormatting>
  <conditionalFormatting sqref="D5:N45">
    <cfRule type="cellIs" dxfId="17" priority="9" operator="equal">
      <formula>""</formula>
    </cfRule>
  </conditionalFormatting>
  <conditionalFormatting sqref="D5:D6">
    <cfRule type="cellIs" dxfId="16" priority="8" operator="equal">
      <formula>0</formula>
    </cfRule>
  </conditionalFormatting>
  <conditionalFormatting sqref="D5:J43 K5:N44">
    <cfRule type="cellIs" dxfId="15" priority="7" operator="equal">
      <formula>0</formula>
    </cfRule>
  </conditionalFormatting>
  <conditionalFormatting sqref="D44:J44">
    <cfRule type="cellIs" dxfId="14" priority="6" stopIfTrue="1" operator="equal">
      <formula>0</formula>
    </cfRule>
  </conditionalFormatting>
  <conditionalFormatting sqref="D45:N45">
    <cfRule type="colorScale" priority="11">
      <colorScale>
        <cfvo type="min"/>
        <cfvo type="percentile" val="50"/>
        <cfvo type="max"/>
        <color rgb="FFF8696B"/>
        <color rgb="FFFFEB84"/>
        <color rgb="FF63BE7B"/>
      </colorScale>
    </cfRule>
  </conditionalFormatting>
  <conditionalFormatting sqref="C5:C44">
    <cfRule type="top10" dxfId="13" priority="4" rank="11"/>
    <cfRule type="expression" dxfId="12" priority="5" stopIfTrue="1">
      <formula>LEN(C5)&lt;&gt;11</formula>
    </cfRule>
  </conditionalFormatting>
  <conditionalFormatting sqref="C5:C44">
    <cfRule type="top10" dxfId="11" priority="2" rank="11"/>
    <cfRule type="expression" dxfId="10" priority="3" stopIfTrue="1">
      <formula>LEN(C5)&lt;&gt;11</formula>
    </cfRule>
  </conditionalFormatting>
  <printOptions horizontalCentered="1"/>
  <pageMargins left="0.31496062992125984" right="0.31496062992125984" top="0.59055118110236227" bottom="0.39370078740157483"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H59"/>
  <sheetViews>
    <sheetView showGridLines="0" topLeftCell="O35" zoomScale="75" zoomScaleNormal="75" workbookViewId="0">
      <selection activeCell="AM48" sqref="AM48"/>
    </sheetView>
  </sheetViews>
  <sheetFormatPr defaultRowHeight="18.75" x14ac:dyDescent="0.4"/>
  <cols>
    <col min="3" max="3" width="19.625" customWidth="1"/>
    <col min="14" max="14" width="9.625" bestFit="1" customWidth="1"/>
    <col min="19" max="19" width="8.625" customWidth="1"/>
    <col min="29" max="29" width="8.625" customWidth="1"/>
    <col min="31" max="31" width="9" customWidth="1"/>
    <col min="33" max="33" width="3.625" customWidth="1"/>
    <col min="34" max="34" width="6.5" customWidth="1"/>
    <col min="35" max="35" width="1.5" customWidth="1"/>
  </cols>
  <sheetData>
    <row r="1" spans="2:34" ht="75" customHeight="1" x14ac:dyDescent="0.4">
      <c r="R1" s="54" t="s">
        <v>110</v>
      </c>
      <c r="S1" s="54"/>
      <c r="T1" s="54"/>
      <c r="U1" s="54"/>
      <c r="V1" s="54"/>
      <c r="W1" s="54"/>
      <c r="X1" s="54"/>
      <c r="Y1" s="54"/>
      <c r="Z1" s="54"/>
      <c r="AA1" s="54"/>
      <c r="AB1" s="54"/>
      <c r="AC1" s="54"/>
      <c r="AD1" s="54"/>
      <c r="AE1" s="54"/>
      <c r="AF1" s="54"/>
      <c r="AG1" s="54"/>
      <c r="AH1" s="54"/>
    </row>
    <row r="2" spans="2:34" ht="17.25" customHeight="1" x14ac:dyDescent="0.4">
      <c r="AE2" s="55" t="s">
        <v>159</v>
      </c>
      <c r="AF2" s="55"/>
      <c r="AG2" s="55"/>
      <c r="AH2" s="55"/>
    </row>
    <row r="3" spans="2:34" ht="17.25" customHeight="1" thickBot="1" x14ac:dyDescent="0.45">
      <c r="R3" s="56" t="s">
        <v>80</v>
      </c>
      <c r="S3" s="56"/>
      <c r="T3" s="56"/>
      <c r="U3" s="56"/>
      <c r="V3" s="56"/>
      <c r="W3" s="56"/>
      <c r="X3" s="56"/>
      <c r="Y3" s="56"/>
      <c r="Z3" s="56"/>
      <c r="AA3" s="56"/>
      <c r="AB3" s="56"/>
      <c r="AC3" s="56"/>
      <c r="AD3" s="56"/>
      <c r="AE3" s="56"/>
      <c r="AF3" s="56"/>
      <c r="AG3" s="56"/>
      <c r="AH3" s="56"/>
    </row>
    <row r="4" spans="2:34" ht="18" customHeight="1" thickBot="1" x14ac:dyDescent="0.45">
      <c r="B4" s="1"/>
      <c r="C4" s="27" t="s">
        <v>79</v>
      </c>
      <c r="D4" s="25" t="s">
        <v>0</v>
      </c>
      <c r="E4" s="2" t="s">
        <v>1</v>
      </c>
      <c r="F4" s="2" t="s">
        <v>2</v>
      </c>
      <c r="G4" s="2" t="s">
        <v>3</v>
      </c>
      <c r="H4" s="2" t="s">
        <v>4</v>
      </c>
      <c r="I4" s="2" t="s">
        <v>5</v>
      </c>
      <c r="J4" s="2" t="s">
        <v>6</v>
      </c>
      <c r="K4" s="2" t="s">
        <v>52</v>
      </c>
      <c r="L4" s="2" t="s">
        <v>53</v>
      </c>
      <c r="M4" s="2" t="s">
        <v>54</v>
      </c>
      <c r="N4" s="26" t="s">
        <v>55</v>
      </c>
      <c r="R4" s="56"/>
      <c r="S4" s="56"/>
      <c r="T4" s="56"/>
      <c r="U4" s="56"/>
      <c r="V4" s="56"/>
      <c r="W4" s="56"/>
      <c r="X4" s="56"/>
      <c r="Y4" s="56"/>
      <c r="Z4" s="56"/>
      <c r="AA4" s="56"/>
      <c r="AB4" s="56"/>
      <c r="AC4" s="56"/>
      <c r="AD4" s="56"/>
      <c r="AE4" s="56"/>
      <c r="AF4" s="56"/>
      <c r="AG4" s="56"/>
      <c r="AH4" s="56"/>
    </row>
    <row r="5" spans="2:34" ht="18" customHeight="1" thickBot="1" x14ac:dyDescent="0.45">
      <c r="B5" s="3" t="s">
        <v>12</v>
      </c>
      <c r="C5" s="29" t="s">
        <v>112</v>
      </c>
      <c r="D5" s="12">
        <f t="shared" ref="D5:D44" si="0">IF($C5="","",VALUE(MID($C5,1,1)))</f>
        <v>2</v>
      </c>
      <c r="E5" s="13">
        <f t="shared" ref="E5:E44" si="1">IF($C5="","",VALUE(MID($C5,2,1)))</f>
        <v>2</v>
      </c>
      <c r="F5" s="13">
        <f t="shared" ref="F5:F44" si="2">IF($C5="","",VALUE(MID($C5,3,1)))</f>
        <v>2</v>
      </c>
      <c r="G5" s="13">
        <f t="shared" ref="G5:G44" si="3">IF($C5="","",VALUE(MID($C5,4,1)))</f>
        <v>2</v>
      </c>
      <c r="H5" s="13">
        <f t="shared" ref="H5:H44" si="4">IF($C5="","",VALUE(MID($C5,5,1)))</f>
        <v>2</v>
      </c>
      <c r="I5" s="13">
        <f t="shared" ref="I5:I44" si="5">IF($C5="","",VALUE(MID($C5,6,1)))</f>
        <v>2</v>
      </c>
      <c r="J5" s="14">
        <f t="shared" ref="J5:J44" si="6">IF($C5="","",VALUE(MID($C5,7,1)))</f>
        <v>2</v>
      </c>
      <c r="K5" s="14">
        <f>IF($C5="","",VALUE(MID($C5,8,1)))</f>
        <v>2</v>
      </c>
      <c r="L5" s="14">
        <f>IF($C5="","",VALUE(MID($C5,9,1)))</f>
        <v>2</v>
      </c>
      <c r="M5" s="14">
        <f>IF($C5="","",VALUE(MID($C5,10,1)))</f>
        <v>2</v>
      </c>
      <c r="N5" s="15">
        <f>IF($C5="","",VALUE(MID($C5,11,1)))</f>
        <v>2</v>
      </c>
    </row>
    <row r="6" spans="2:34" ht="18.600000000000001" customHeight="1" thickBot="1" x14ac:dyDescent="0.45">
      <c r="B6" s="3" t="s">
        <v>13</v>
      </c>
      <c r="C6" s="29" t="s">
        <v>113</v>
      </c>
      <c r="D6" s="16">
        <f t="shared" si="0"/>
        <v>2</v>
      </c>
      <c r="E6" s="4">
        <f t="shared" si="1"/>
        <v>1</v>
      </c>
      <c r="F6" s="4">
        <f t="shared" si="2"/>
        <v>2</v>
      </c>
      <c r="G6" s="4">
        <f t="shared" si="3"/>
        <v>1</v>
      </c>
      <c r="H6" s="4">
        <f t="shared" si="4"/>
        <v>2</v>
      </c>
      <c r="I6" s="4">
        <f t="shared" si="5"/>
        <v>1</v>
      </c>
      <c r="J6" s="5">
        <f t="shared" si="6"/>
        <v>2</v>
      </c>
      <c r="K6" s="5">
        <f>IF($C6="","",VALUE(MID($C6,8,1)))</f>
        <v>1</v>
      </c>
      <c r="L6" s="5">
        <f>IF($C6="","",VALUE(MID($C6,9,1)))</f>
        <v>2</v>
      </c>
      <c r="M6" s="5">
        <f>IF($C6="","",VALUE(MID($C6,10,1)))</f>
        <v>1</v>
      </c>
      <c r="N6" s="17">
        <f>IF($C6="","",VALUE(MID($C6,11,1)))</f>
        <v>2</v>
      </c>
      <c r="AE6" s="28" t="s">
        <v>77</v>
      </c>
      <c r="AF6" s="57" t="s">
        <v>7</v>
      </c>
      <c r="AG6" s="58"/>
      <c r="AH6" s="59"/>
    </row>
    <row r="7" spans="2:34" ht="18" customHeight="1" x14ac:dyDescent="0.4">
      <c r="B7" s="3" t="s">
        <v>14</v>
      </c>
      <c r="C7" s="29" t="s">
        <v>114</v>
      </c>
      <c r="D7" s="16">
        <f t="shared" si="0"/>
        <v>3</v>
      </c>
      <c r="E7" s="4">
        <f t="shared" si="1"/>
        <v>2</v>
      </c>
      <c r="F7" s="4">
        <f t="shared" si="2"/>
        <v>3</v>
      </c>
      <c r="G7" s="4">
        <f t="shared" si="3"/>
        <v>2</v>
      </c>
      <c r="H7" s="4">
        <f t="shared" si="4"/>
        <v>3</v>
      </c>
      <c r="I7" s="4">
        <f t="shared" si="5"/>
        <v>2</v>
      </c>
      <c r="J7" s="5">
        <f t="shared" si="6"/>
        <v>3</v>
      </c>
      <c r="K7" s="5">
        <f t="shared" ref="K7:K44" si="7">IF($C7="","",VALUE(MID($C7,8,1)))</f>
        <v>2</v>
      </c>
      <c r="L7" s="5">
        <f t="shared" ref="L7:L44" si="8">IF($C7="","",VALUE(MID($C7,9,1)))</f>
        <v>3</v>
      </c>
      <c r="M7" s="5">
        <f t="shared" ref="M7:M44" si="9">IF($C7="","",VALUE(MID($C7,10,1)))</f>
        <v>2</v>
      </c>
      <c r="N7" s="17">
        <f t="shared" ref="N7:N44" si="10">IF($C7="","",VALUE(MID($C7,11,1)))</f>
        <v>3</v>
      </c>
      <c r="AE7" s="60" t="s">
        <v>76</v>
      </c>
      <c r="AF7" s="62">
        <f>D45</f>
        <v>2.2000000000000002</v>
      </c>
      <c r="AG7" s="63"/>
      <c r="AH7" s="64"/>
    </row>
    <row r="8" spans="2:34" ht="18" customHeight="1" x14ac:dyDescent="0.4">
      <c r="B8" s="3" t="s">
        <v>15</v>
      </c>
      <c r="C8" s="29" t="s">
        <v>115</v>
      </c>
      <c r="D8" s="16">
        <f t="shared" si="0"/>
        <v>3</v>
      </c>
      <c r="E8" s="4">
        <f t="shared" si="1"/>
        <v>3</v>
      </c>
      <c r="F8" s="4">
        <f t="shared" si="2"/>
        <v>3</v>
      </c>
      <c r="G8" s="4">
        <f t="shared" si="3"/>
        <v>3</v>
      </c>
      <c r="H8" s="4">
        <f t="shared" si="4"/>
        <v>3</v>
      </c>
      <c r="I8" s="4">
        <f t="shared" si="5"/>
        <v>3</v>
      </c>
      <c r="J8" s="5">
        <f t="shared" si="6"/>
        <v>3</v>
      </c>
      <c r="K8" s="5">
        <f t="shared" si="7"/>
        <v>3</v>
      </c>
      <c r="L8" s="5">
        <f t="shared" si="8"/>
        <v>5</v>
      </c>
      <c r="M8" s="5">
        <f t="shared" si="9"/>
        <v>3</v>
      </c>
      <c r="N8" s="17">
        <f t="shared" si="10"/>
        <v>3</v>
      </c>
      <c r="AE8" s="61"/>
      <c r="AF8" s="65"/>
      <c r="AG8" s="66"/>
      <c r="AH8" s="67"/>
    </row>
    <row r="9" spans="2:34" ht="18" customHeight="1" x14ac:dyDescent="0.4">
      <c r="B9" s="3" t="s">
        <v>16</v>
      </c>
      <c r="C9" s="29" t="s">
        <v>109</v>
      </c>
      <c r="D9" s="16">
        <f t="shared" si="0"/>
        <v>1</v>
      </c>
      <c r="E9" s="4">
        <f t="shared" si="1"/>
        <v>1</v>
      </c>
      <c r="F9" s="4">
        <f t="shared" si="2"/>
        <v>1</v>
      </c>
      <c r="G9" s="4">
        <f t="shared" si="3"/>
        <v>1</v>
      </c>
      <c r="H9" s="4">
        <f t="shared" si="4"/>
        <v>1</v>
      </c>
      <c r="I9" s="4">
        <f t="shared" si="5"/>
        <v>1</v>
      </c>
      <c r="J9" s="5">
        <f t="shared" si="6"/>
        <v>1</v>
      </c>
      <c r="K9" s="5" t="e">
        <f t="shared" si="7"/>
        <v>#VALUE!</v>
      </c>
      <c r="L9" s="5" t="e">
        <f t="shared" si="8"/>
        <v>#VALUE!</v>
      </c>
      <c r="M9" s="5" t="e">
        <f t="shared" si="9"/>
        <v>#VALUE!</v>
      </c>
      <c r="N9" s="17" t="e">
        <f t="shared" si="10"/>
        <v>#VALUE!</v>
      </c>
      <c r="AE9" s="61" t="s">
        <v>75</v>
      </c>
      <c r="AF9" s="65">
        <f>E45</f>
        <v>1.8</v>
      </c>
      <c r="AG9" s="66"/>
      <c r="AH9" s="67"/>
    </row>
    <row r="10" spans="2:34" ht="18" customHeight="1" x14ac:dyDescent="0.4">
      <c r="B10" s="3" t="s">
        <v>17</v>
      </c>
      <c r="C10" s="29"/>
      <c r="D10" s="16" t="str">
        <f t="shared" si="0"/>
        <v/>
      </c>
      <c r="E10" s="4" t="str">
        <f t="shared" si="1"/>
        <v/>
      </c>
      <c r="F10" s="4" t="str">
        <f t="shared" si="2"/>
        <v/>
      </c>
      <c r="G10" s="4" t="str">
        <f t="shared" si="3"/>
        <v/>
      </c>
      <c r="H10" s="4" t="str">
        <f t="shared" si="4"/>
        <v/>
      </c>
      <c r="I10" s="4" t="str">
        <f t="shared" si="5"/>
        <v/>
      </c>
      <c r="J10" s="5" t="str">
        <f t="shared" si="6"/>
        <v/>
      </c>
      <c r="K10" s="5" t="str">
        <f t="shared" si="7"/>
        <v/>
      </c>
      <c r="L10" s="5" t="str">
        <f t="shared" si="8"/>
        <v/>
      </c>
      <c r="M10" s="5" t="str">
        <f t="shared" si="9"/>
        <v/>
      </c>
      <c r="N10" s="17" t="str">
        <f t="shared" si="10"/>
        <v/>
      </c>
      <c r="AE10" s="61"/>
      <c r="AF10" s="65"/>
      <c r="AG10" s="66"/>
      <c r="AH10" s="67"/>
    </row>
    <row r="11" spans="2:34" ht="18" customHeight="1" x14ac:dyDescent="0.4">
      <c r="B11" s="3" t="s">
        <v>18</v>
      </c>
      <c r="C11" s="29"/>
      <c r="D11" s="16" t="str">
        <f t="shared" si="0"/>
        <v/>
      </c>
      <c r="E11" s="4" t="str">
        <f t="shared" si="1"/>
        <v/>
      </c>
      <c r="F11" s="4" t="str">
        <f t="shared" si="2"/>
        <v/>
      </c>
      <c r="G11" s="4" t="str">
        <f t="shared" si="3"/>
        <v/>
      </c>
      <c r="H11" s="4" t="str">
        <f t="shared" si="4"/>
        <v/>
      </c>
      <c r="I11" s="4" t="str">
        <f t="shared" si="5"/>
        <v/>
      </c>
      <c r="J11" s="5" t="str">
        <f t="shared" si="6"/>
        <v/>
      </c>
      <c r="K11" s="5" t="str">
        <f t="shared" si="7"/>
        <v/>
      </c>
      <c r="L11" s="5" t="str">
        <f t="shared" si="8"/>
        <v/>
      </c>
      <c r="M11" s="5" t="str">
        <f t="shared" si="9"/>
        <v/>
      </c>
      <c r="N11" s="17" t="str">
        <f t="shared" si="10"/>
        <v/>
      </c>
      <c r="AE11" s="61" t="s">
        <v>74</v>
      </c>
      <c r="AF11" s="65">
        <f>F45</f>
        <v>2.2000000000000002</v>
      </c>
      <c r="AG11" s="66"/>
      <c r="AH11" s="67"/>
    </row>
    <row r="12" spans="2:34" ht="18" customHeight="1" x14ac:dyDescent="0.4">
      <c r="B12" s="3" t="s">
        <v>19</v>
      </c>
      <c r="C12" s="29"/>
      <c r="D12" s="16" t="str">
        <f t="shared" si="0"/>
        <v/>
      </c>
      <c r="E12" s="4" t="str">
        <f t="shared" si="1"/>
        <v/>
      </c>
      <c r="F12" s="4" t="str">
        <f t="shared" si="2"/>
        <v/>
      </c>
      <c r="G12" s="4" t="str">
        <f t="shared" si="3"/>
        <v/>
      </c>
      <c r="H12" s="4" t="str">
        <f t="shared" si="4"/>
        <v/>
      </c>
      <c r="I12" s="4" t="str">
        <f t="shared" si="5"/>
        <v/>
      </c>
      <c r="J12" s="5" t="str">
        <f t="shared" si="6"/>
        <v/>
      </c>
      <c r="K12" s="5" t="str">
        <f t="shared" si="7"/>
        <v/>
      </c>
      <c r="L12" s="5" t="str">
        <f t="shared" si="8"/>
        <v/>
      </c>
      <c r="M12" s="5" t="str">
        <f t="shared" si="9"/>
        <v/>
      </c>
      <c r="N12" s="17" t="str">
        <f t="shared" si="10"/>
        <v/>
      </c>
      <c r="AE12" s="61"/>
      <c r="AF12" s="65"/>
      <c r="AG12" s="66"/>
      <c r="AH12" s="67"/>
    </row>
    <row r="13" spans="2:34" ht="18" customHeight="1" x14ac:dyDescent="0.4">
      <c r="B13" s="3" t="s">
        <v>20</v>
      </c>
      <c r="C13" s="29"/>
      <c r="D13" s="16" t="str">
        <f t="shared" si="0"/>
        <v/>
      </c>
      <c r="E13" s="4" t="str">
        <f t="shared" si="1"/>
        <v/>
      </c>
      <c r="F13" s="4" t="str">
        <f t="shared" si="2"/>
        <v/>
      </c>
      <c r="G13" s="4" t="str">
        <f t="shared" si="3"/>
        <v/>
      </c>
      <c r="H13" s="4" t="str">
        <f t="shared" si="4"/>
        <v/>
      </c>
      <c r="I13" s="4" t="str">
        <f t="shared" si="5"/>
        <v/>
      </c>
      <c r="J13" s="5" t="str">
        <f t="shared" si="6"/>
        <v/>
      </c>
      <c r="K13" s="5" t="str">
        <f t="shared" si="7"/>
        <v/>
      </c>
      <c r="L13" s="5" t="str">
        <f t="shared" si="8"/>
        <v/>
      </c>
      <c r="M13" s="5" t="str">
        <f t="shared" si="9"/>
        <v/>
      </c>
      <c r="N13" s="17" t="str">
        <f t="shared" si="10"/>
        <v/>
      </c>
      <c r="AE13" s="61" t="s">
        <v>73</v>
      </c>
      <c r="AF13" s="65">
        <f>G45</f>
        <v>1.8</v>
      </c>
      <c r="AG13" s="66"/>
      <c r="AH13" s="67"/>
    </row>
    <row r="14" spans="2:34" ht="18" customHeight="1" x14ac:dyDescent="0.4">
      <c r="B14" s="3" t="s">
        <v>21</v>
      </c>
      <c r="C14" s="29"/>
      <c r="D14" s="16" t="str">
        <f t="shared" si="0"/>
        <v/>
      </c>
      <c r="E14" s="4" t="str">
        <f t="shared" si="1"/>
        <v/>
      </c>
      <c r="F14" s="4" t="str">
        <f t="shared" si="2"/>
        <v/>
      </c>
      <c r="G14" s="4" t="str">
        <f t="shared" si="3"/>
        <v/>
      </c>
      <c r="H14" s="4" t="str">
        <f t="shared" si="4"/>
        <v/>
      </c>
      <c r="I14" s="4" t="str">
        <f t="shared" si="5"/>
        <v/>
      </c>
      <c r="J14" s="5" t="str">
        <f t="shared" si="6"/>
        <v/>
      </c>
      <c r="K14" s="5" t="str">
        <f t="shared" si="7"/>
        <v/>
      </c>
      <c r="L14" s="5" t="str">
        <f t="shared" si="8"/>
        <v/>
      </c>
      <c r="M14" s="5" t="str">
        <f t="shared" si="9"/>
        <v/>
      </c>
      <c r="N14" s="17" t="str">
        <f t="shared" si="10"/>
        <v/>
      </c>
      <c r="AE14" s="61"/>
      <c r="AF14" s="65"/>
      <c r="AG14" s="66"/>
      <c r="AH14" s="67"/>
    </row>
    <row r="15" spans="2:34" ht="18" customHeight="1" x14ac:dyDescent="0.4">
      <c r="B15" s="3" t="s">
        <v>22</v>
      </c>
      <c r="C15" s="29"/>
      <c r="D15" s="16" t="str">
        <f t="shared" si="0"/>
        <v/>
      </c>
      <c r="E15" s="4" t="str">
        <f t="shared" si="1"/>
        <v/>
      </c>
      <c r="F15" s="4" t="str">
        <f t="shared" si="2"/>
        <v/>
      </c>
      <c r="G15" s="4" t="str">
        <f t="shared" si="3"/>
        <v/>
      </c>
      <c r="H15" s="4" t="str">
        <f t="shared" si="4"/>
        <v/>
      </c>
      <c r="I15" s="4" t="str">
        <f t="shared" si="5"/>
        <v/>
      </c>
      <c r="J15" s="5" t="str">
        <f t="shared" si="6"/>
        <v/>
      </c>
      <c r="K15" s="5" t="str">
        <f t="shared" si="7"/>
        <v/>
      </c>
      <c r="L15" s="5" t="str">
        <f t="shared" si="8"/>
        <v/>
      </c>
      <c r="M15" s="5" t="str">
        <f t="shared" si="9"/>
        <v/>
      </c>
      <c r="N15" s="17" t="str">
        <f t="shared" si="10"/>
        <v/>
      </c>
      <c r="AE15" s="61" t="s">
        <v>72</v>
      </c>
      <c r="AF15" s="65">
        <f>H45</f>
        <v>2.2000000000000002</v>
      </c>
      <c r="AG15" s="66"/>
      <c r="AH15" s="67"/>
    </row>
    <row r="16" spans="2:34" ht="18" customHeight="1" x14ac:dyDescent="0.4">
      <c r="B16" s="3" t="s">
        <v>23</v>
      </c>
      <c r="C16" s="29"/>
      <c r="D16" s="16" t="str">
        <f t="shared" si="0"/>
        <v/>
      </c>
      <c r="E16" s="4" t="str">
        <f t="shared" si="1"/>
        <v/>
      </c>
      <c r="F16" s="4" t="str">
        <f t="shared" si="2"/>
        <v/>
      </c>
      <c r="G16" s="4" t="str">
        <f t="shared" si="3"/>
        <v/>
      </c>
      <c r="H16" s="4" t="str">
        <f t="shared" si="4"/>
        <v/>
      </c>
      <c r="I16" s="4" t="str">
        <f t="shared" si="5"/>
        <v/>
      </c>
      <c r="J16" s="5" t="str">
        <f t="shared" si="6"/>
        <v/>
      </c>
      <c r="K16" s="5" t="str">
        <f t="shared" si="7"/>
        <v/>
      </c>
      <c r="L16" s="5" t="str">
        <f t="shared" si="8"/>
        <v/>
      </c>
      <c r="M16" s="5" t="str">
        <f t="shared" si="9"/>
        <v/>
      </c>
      <c r="N16" s="17" t="str">
        <f t="shared" si="10"/>
        <v/>
      </c>
      <c r="AE16" s="61"/>
      <c r="AF16" s="65"/>
      <c r="AG16" s="66"/>
      <c r="AH16" s="67"/>
    </row>
    <row r="17" spans="2:34" ht="18" customHeight="1" x14ac:dyDescent="0.4">
      <c r="B17" s="3" t="s">
        <v>24</v>
      </c>
      <c r="C17" s="29"/>
      <c r="D17" s="16" t="str">
        <f t="shared" si="0"/>
        <v/>
      </c>
      <c r="E17" s="4" t="str">
        <f t="shared" si="1"/>
        <v/>
      </c>
      <c r="F17" s="4" t="str">
        <f t="shared" si="2"/>
        <v/>
      </c>
      <c r="G17" s="4" t="str">
        <f t="shared" si="3"/>
        <v/>
      </c>
      <c r="H17" s="4" t="str">
        <f t="shared" si="4"/>
        <v/>
      </c>
      <c r="I17" s="4" t="str">
        <f t="shared" si="5"/>
        <v/>
      </c>
      <c r="J17" s="5" t="str">
        <f t="shared" si="6"/>
        <v/>
      </c>
      <c r="K17" s="5" t="str">
        <f t="shared" si="7"/>
        <v/>
      </c>
      <c r="L17" s="5" t="str">
        <f t="shared" si="8"/>
        <v/>
      </c>
      <c r="M17" s="5" t="str">
        <f t="shared" si="9"/>
        <v/>
      </c>
      <c r="N17" s="17" t="str">
        <f t="shared" si="10"/>
        <v/>
      </c>
      <c r="AE17" s="61" t="s">
        <v>71</v>
      </c>
      <c r="AF17" s="65">
        <f>I45</f>
        <v>1.8</v>
      </c>
      <c r="AG17" s="66"/>
      <c r="AH17" s="67"/>
    </row>
    <row r="18" spans="2:34" ht="18" customHeight="1" x14ac:dyDescent="0.4">
      <c r="B18" s="3" t="s">
        <v>25</v>
      </c>
      <c r="C18" s="29"/>
      <c r="D18" s="16" t="str">
        <f t="shared" si="0"/>
        <v/>
      </c>
      <c r="E18" s="4" t="str">
        <f t="shared" si="1"/>
        <v/>
      </c>
      <c r="F18" s="4" t="str">
        <f t="shared" si="2"/>
        <v/>
      </c>
      <c r="G18" s="4" t="str">
        <f t="shared" si="3"/>
        <v/>
      </c>
      <c r="H18" s="4" t="str">
        <f t="shared" si="4"/>
        <v/>
      </c>
      <c r="I18" s="4" t="str">
        <f t="shared" si="5"/>
        <v/>
      </c>
      <c r="J18" s="5" t="str">
        <f t="shared" si="6"/>
        <v/>
      </c>
      <c r="K18" s="5" t="str">
        <f t="shared" si="7"/>
        <v/>
      </c>
      <c r="L18" s="5" t="str">
        <f t="shared" si="8"/>
        <v/>
      </c>
      <c r="M18" s="5" t="str">
        <f t="shared" si="9"/>
        <v/>
      </c>
      <c r="N18" s="17" t="str">
        <f t="shared" si="10"/>
        <v/>
      </c>
      <c r="AE18" s="61"/>
      <c r="AF18" s="65"/>
      <c r="AG18" s="66"/>
      <c r="AH18" s="67"/>
    </row>
    <row r="19" spans="2:34" ht="18" customHeight="1" x14ac:dyDescent="0.4">
      <c r="B19" s="3" t="s">
        <v>26</v>
      </c>
      <c r="C19" s="29"/>
      <c r="D19" s="16" t="str">
        <f t="shared" si="0"/>
        <v/>
      </c>
      <c r="E19" s="4" t="str">
        <f>IF($C19="","",VALUE(MID($C19,2,1)))</f>
        <v/>
      </c>
      <c r="F19" s="4" t="str">
        <f t="shared" si="2"/>
        <v/>
      </c>
      <c r="G19" s="4" t="str">
        <f t="shared" si="3"/>
        <v/>
      </c>
      <c r="H19" s="4" t="str">
        <f t="shared" si="4"/>
        <v/>
      </c>
      <c r="I19" s="4" t="str">
        <f t="shared" si="5"/>
        <v/>
      </c>
      <c r="J19" s="5" t="str">
        <f t="shared" si="6"/>
        <v/>
      </c>
      <c r="K19" s="5" t="str">
        <f t="shared" si="7"/>
        <v/>
      </c>
      <c r="L19" s="5" t="str">
        <f t="shared" si="8"/>
        <v/>
      </c>
      <c r="M19" s="5" t="str">
        <f t="shared" si="9"/>
        <v/>
      </c>
      <c r="N19" s="17" t="str">
        <f t="shared" si="10"/>
        <v/>
      </c>
      <c r="AE19" s="61" t="s">
        <v>70</v>
      </c>
      <c r="AF19" s="65">
        <f>J45</f>
        <v>2.2000000000000002</v>
      </c>
      <c r="AG19" s="66"/>
      <c r="AH19" s="67"/>
    </row>
    <row r="20" spans="2:34" ht="18" customHeight="1" x14ac:dyDescent="0.4">
      <c r="B20" s="3" t="s">
        <v>27</v>
      </c>
      <c r="C20" s="29"/>
      <c r="D20" s="16" t="str">
        <f t="shared" si="0"/>
        <v/>
      </c>
      <c r="E20" s="4" t="str">
        <f t="shared" si="1"/>
        <v/>
      </c>
      <c r="F20" s="4" t="str">
        <f t="shared" si="2"/>
        <v/>
      </c>
      <c r="G20" s="4" t="str">
        <f t="shared" si="3"/>
        <v/>
      </c>
      <c r="H20" s="4" t="str">
        <f t="shared" si="4"/>
        <v/>
      </c>
      <c r="I20" s="4" t="str">
        <f t="shared" si="5"/>
        <v/>
      </c>
      <c r="J20" s="5" t="str">
        <f t="shared" si="6"/>
        <v/>
      </c>
      <c r="K20" s="5" t="str">
        <f t="shared" si="7"/>
        <v/>
      </c>
      <c r="L20" s="5" t="str">
        <f t="shared" si="8"/>
        <v/>
      </c>
      <c r="M20" s="5" t="str">
        <f t="shared" si="9"/>
        <v/>
      </c>
      <c r="N20" s="17" t="str">
        <f t="shared" si="10"/>
        <v/>
      </c>
      <c r="AE20" s="61"/>
      <c r="AF20" s="65"/>
      <c r="AG20" s="66"/>
      <c r="AH20" s="67"/>
    </row>
    <row r="21" spans="2:34" ht="18" customHeight="1" x14ac:dyDescent="0.4">
      <c r="B21" s="3" t="s">
        <v>28</v>
      </c>
      <c r="C21" s="29"/>
      <c r="D21" s="16" t="str">
        <f t="shared" si="0"/>
        <v/>
      </c>
      <c r="E21" s="4" t="str">
        <f t="shared" si="1"/>
        <v/>
      </c>
      <c r="F21" s="4" t="str">
        <f t="shared" si="2"/>
        <v/>
      </c>
      <c r="G21" s="4" t="str">
        <f t="shared" si="3"/>
        <v/>
      </c>
      <c r="H21" s="4" t="str">
        <f t="shared" si="4"/>
        <v/>
      </c>
      <c r="I21" s="4" t="str">
        <f t="shared" si="5"/>
        <v/>
      </c>
      <c r="J21" s="5" t="str">
        <f t="shared" si="6"/>
        <v/>
      </c>
      <c r="K21" s="5" t="str">
        <f t="shared" si="7"/>
        <v/>
      </c>
      <c r="L21" s="5" t="str">
        <f t="shared" si="8"/>
        <v/>
      </c>
      <c r="M21" s="5" t="str">
        <f t="shared" si="9"/>
        <v/>
      </c>
      <c r="N21" s="17" t="str">
        <f t="shared" si="10"/>
        <v/>
      </c>
      <c r="AE21" s="61" t="s">
        <v>69</v>
      </c>
      <c r="AF21" s="65">
        <f>K45</f>
        <v>2</v>
      </c>
      <c r="AG21" s="66"/>
      <c r="AH21" s="67"/>
    </row>
    <row r="22" spans="2:34" ht="18" customHeight="1" x14ac:dyDescent="0.4">
      <c r="B22" s="3" t="s">
        <v>29</v>
      </c>
      <c r="C22" s="29"/>
      <c r="D22" s="16" t="str">
        <f t="shared" si="0"/>
        <v/>
      </c>
      <c r="E22" s="4" t="str">
        <f t="shared" si="1"/>
        <v/>
      </c>
      <c r="F22" s="4" t="str">
        <f t="shared" si="2"/>
        <v/>
      </c>
      <c r="G22" s="4" t="str">
        <f t="shared" si="3"/>
        <v/>
      </c>
      <c r="H22" s="4" t="str">
        <f t="shared" si="4"/>
        <v/>
      </c>
      <c r="I22" s="4" t="str">
        <f t="shared" si="5"/>
        <v/>
      </c>
      <c r="J22" s="5" t="str">
        <f t="shared" si="6"/>
        <v/>
      </c>
      <c r="K22" s="5" t="str">
        <f t="shared" si="7"/>
        <v/>
      </c>
      <c r="L22" s="5" t="str">
        <f t="shared" si="8"/>
        <v/>
      </c>
      <c r="M22" s="5" t="str">
        <f t="shared" si="9"/>
        <v/>
      </c>
      <c r="N22" s="17" t="str">
        <f t="shared" si="10"/>
        <v/>
      </c>
      <c r="AE22" s="61"/>
      <c r="AF22" s="65"/>
      <c r="AG22" s="66"/>
      <c r="AH22" s="67"/>
    </row>
    <row r="23" spans="2:34" ht="18" customHeight="1" x14ac:dyDescent="0.4">
      <c r="B23" s="3" t="s">
        <v>30</v>
      </c>
      <c r="C23" s="29"/>
      <c r="D23" s="16" t="str">
        <f t="shared" si="0"/>
        <v/>
      </c>
      <c r="E23" s="4" t="str">
        <f t="shared" si="1"/>
        <v/>
      </c>
      <c r="F23" s="4" t="str">
        <f t="shared" si="2"/>
        <v/>
      </c>
      <c r="G23" s="4" t="str">
        <f t="shared" si="3"/>
        <v/>
      </c>
      <c r="H23" s="4" t="str">
        <f t="shared" si="4"/>
        <v/>
      </c>
      <c r="I23" s="4" t="str">
        <f t="shared" si="5"/>
        <v/>
      </c>
      <c r="J23" s="5" t="str">
        <f t="shared" si="6"/>
        <v/>
      </c>
      <c r="K23" s="5" t="str">
        <f t="shared" si="7"/>
        <v/>
      </c>
      <c r="L23" s="5" t="str">
        <f t="shared" si="8"/>
        <v/>
      </c>
      <c r="M23" s="5" t="str">
        <f t="shared" si="9"/>
        <v/>
      </c>
      <c r="N23" s="17" t="str">
        <f t="shared" si="10"/>
        <v/>
      </c>
      <c r="AE23" s="61" t="s">
        <v>68</v>
      </c>
      <c r="AF23" s="65">
        <f>L45</f>
        <v>2.34</v>
      </c>
      <c r="AG23" s="66"/>
      <c r="AH23" s="67"/>
    </row>
    <row r="24" spans="2:34" ht="18" customHeight="1" x14ac:dyDescent="0.4">
      <c r="B24" s="3" t="s">
        <v>31</v>
      </c>
      <c r="C24" s="29"/>
      <c r="D24" s="16" t="str">
        <f t="shared" si="0"/>
        <v/>
      </c>
      <c r="E24" s="4" t="str">
        <f t="shared" si="1"/>
        <v/>
      </c>
      <c r="F24" s="4" t="str">
        <f t="shared" si="2"/>
        <v/>
      </c>
      <c r="G24" s="4" t="str">
        <f t="shared" si="3"/>
        <v/>
      </c>
      <c r="H24" s="4" t="str">
        <f t="shared" si="4"/>
        <v/>
      </c>
      <c r="I24" s="4" t="str">
        <f t="shared" si="5"/>
        <v/>
      </c>
      <c r="J24" s="5" t="str">
        <f t="shared" si="6"/>
        <v/>
      </c>
      <c r="K24" s="5" t="str">
        <f t="shared" si="7"/>
        <v/>
      </c>
      <c r="L24" s="5" t="str">
        <f t="shared" si="8"/>
        <v/>
      </c>
      <c r="M24" s="5" t="str">
        <f t="shared" si="9"/>
        <v/>
      </c>
      <c r="N24" s="17" t="str">
        <f t="shared" si="10"/>
        <v/>
      </c>
      <c r="AE24" s="61"/>
      <c r="AF24" s="65"/>
      <c r="AG24" s="66"/>
      <c r="AH24" s="67"/>
    </row>
    <row r="25" spans="2:34" ht="18" customHeight="1" x14ac:dyDescent="0.4">
      <c r="B25" s="3" t="s">
        <v>32</v>
      </c>
      <c r="C25" s="29"/>
      <c r="D25" s="16" t="str">
        <f t="shared" si="0"/>
        <v/>
      </c>
      <c r="E25" s="4" t="str">
        <f t="shared" si="1"/>
        <v/>
      </c>
      <c r="F25" s="4" t="str">
        <f t="shared" si="2"/>
        <v/>
      </c>
      <c r="G25" s="4" t="str">
        <f t="shared" si="3"/>
        <v/>
      </c>
      <c r="H25" s="4" t="str">
        <f t="shared" si="4"/>
        <v/>
      </c>
      <c r="I25" s="4" t="str">
        <f t="shared" si="5"/>
        <v/>
      </c>
      <c r="J25" s="5" t="str">
        <f t="shared" si="6"/>
        <v/>
      </c>
      <c r="K25" s="5" t="str">
        <f t="shared" si="7"/>
        <v/>
      </c>
      <c r="L25" s="5" t="str">
        <f t="shared" si="8"/>
        <v/>
      </c>
      <c r="M25" s="5" t="str">
        <f t="shared" si="9"/>
        <v/>
      </c>
      <c r="N25" s="17" t="str">
        <f t="shared" si="10"/>
        <v/>
      </c>
      <c r="AE25" s="61" t="s">
        <v>67</v>
      </c>
      <c r="AF25" s="65">
        <f>M45</f>
        <v>2</v>
      </c>
      <c r="AG25" s="66"/>
      <c r="AH25" s="67"/>
    </row>
    <row r="26" spans="2:34" ht="18.600000000000001" customHeight="1" x14ac:dyDescent="0.4">
      <c r="B26" s="3" t="s">
        <v>33</v>
      </c>
      <c r="C26" s="29"/>
      <c r="D26" s="16" t="str">
        <f t="shared" si="0"/>
        <v/>
      </c>
      <c r="E26" s="4" t="str">
        <f t="shared" si="1"/>
        <v/>
      </c>
      <c r="F26" s="4" t="str">
        <f t="shared" si="2"/>
        <v/>
      </c>
      <c r="G26" s="4" t="str">
        <f t="shared" si="3"/>
        <v/>
      </c>
      <c r="H26" s="4" t="str">
        <f t="shared" si="4"/>
        <v/>
      </c>
      <c r="I26" s="4" t="str">
        <f t="shared" si="5"/>
        <v/>
      </c>
      <c r="J26" s="5" t="str">
        <f t="shared" si="6"/>
        <v/>
      </c>
      <c r="K26" s="5" t="str">
        <f t="shared" si="7"/>
        <v/>
      </c>
      <c r="L26" s="5" t="str">
        <f t="shared" si="8"/>
        <v/>
      </c>
      <c r="M26" s="5" t="str">
        <f t="shared" si="9"/>
        <v/>
      </c>
      <c r="N26" s="17" t="str">
        <f t="shared" si="10"/>
        <v/>
      </c>
      <c r="AE26" s="61"/>
      <c r="AF26" s="65"/>
      <c r="AG26" s="66"/>
      <c r="AH26" s="67"/>
    </row>
    <row r="27" spans="2:34" ht="19.5" customHeight="1" x14ac:dyDescent="0.4">
      <c r="B27" s="3" t="s">
        <v>34</v>
      </c>
      <c r="C27" s="29"/>
      <c r="D27" s="16" t="str">
        <f t="shared" si="0"/>
        <v/>
      </c>
      <c r="E27" s="4" t="str">
        <f t="shared" si="1"/>
        <v/>
      </c>
      <c r="F27" s="4" t="str">
        <f t="shared" si="2"/>
        <v/>
      </c>
      <c r="G27" s="4" t="str">
        <f t="shared" si="3"/>
        <v/>
      </c>
      <c r="H27" s="4" t="str">
        <f t="shared" si="4"/>
        <v/>
      </c>
      <c r="I27" s="4" t="str">
        <f t="shared" si="5"/>
        <v/>
      </c>
      <c r="J27" s="5" t="str">
        <f t="shared" si="6"/>
        <v/>
      </c>
      <c r="K27" s="5" t="str">
        <f t="shared" si="7"/>
        <v/>
      </c>
      <c r="L27" s="5" t="str">
        <f t="shared" si="8"/>
        <v/>
      </c>
      <c r="M27" s="5" t="str">
        <f t="shared" si="9"/>
        <v/>
      </c>
      <c r="N27" s="17" t="str">
        <f t="shared" si="10"/>
        <v/>
      </c>
      <c r="AE27" s="61" t="s">
        <v>78</v>
      </c>
      <c r="AF27" s="65">
        <f>N45</f>
        <v>2.5</v>
      </c>
      <c r="AG27" s="66"/>
      <c r="AH27" s="67"/>
    </row>
    <row r="28" spans="2:34" ht="18.75" customHeight="1" thickBot="1" x14ac:dyDescent="0.45">
      <c r="B28" s="3" t="s">
        <v>35</v>
      </c>
      <c r="C28" s="29"/>
      <c r="D28" s="16" t="str">
        <f t="shared" si="0"/>
        <v/>
      </c>
      <c r="E28" s="4" t="str">
        <f t="shared" si="1"/>
        <v/>
      </c>
      <c r="F28" s="4" t="str">
        <f t="shared" si="2"/>
        <v/>
      </c>
      <c r="G28" s="4" t="str">
        <f t="shared" si="3"/>
        <v/>
      </c>
      <c r="H28" s="4" t="str">
        <f t="shared" si="4"/>
        <v/>
      </c>
      <c r="I28" s="4" t="str">
        <f t="shared" si="5"/>
        <v/>
      </c>
      <c r="J28" s="5" t="str">
        <f t="shared" si="6"/>
        <v/>
      </c>
      <c r="K28" s="5" t="str">
        <f t="shared" si="7"/>
        <v/>
      </c>
      <c r="L28" s="5" t="str">
        <f t="shared" si="8"/>
        <v/>
      </c>
      <c r="M28" s="5" t="str">
        <f t="shared" si="9"/>
        <v/>
      </c>
      <c r="N28" s="17" t="str">
        <f t="shared" si="10"/>
        <v/>
      </c>
      <c r="AE28" s="70"/>
      <c r="AF28" s="71"/>
      <c r="AG28" s="72"/>
      <c r="AH28" s="73"/>
    </row>
    <row r="29" spans="2:34" ht="18.75" customHeight="1" x14ac:dyDescent="0.4">
      <c r="B29" s="3" t="s">
        <v>36</v>
      </c>
      <c r="C29" s="29"/>
      <c r="D29" s="16" t="str">
        <f t="shared" si="0"/>
        <v/>
      </c>
      <c r="E29" s="4" t="str">
        <f t="shared" si="1"/>
        <v/>
      </c>
      <c r="F29" s="4" t="str">
        <f t="shared" si="2"/>
        <v/>
      </c>
      <c r="G29" s="4" t="str">
        <f t="shared" si="3"/>
        <v/>
      </c>
      <c r="H29" s="4" t="str">
        <f t="shared" si="4"/>
        <v/>
      </c>
      <c r="I29" s="4" t="str">
        <f t="shared" si="5"/>
        <v/>
      </c>
      <c r="J29" s="5" t="str">
        <f t="shared" si="6"/>
        <v/>
      </c>
      <c r="K29" s="5" t="str">
        <f t="shared" si="7"/>
        <v/>
      </c>
      <c r="L29" s="5" t="str">
        <f t="shared" si="8"/>
        <v/>
      </c>
      <c r="M29" s="5" t="str">
        <f t="shared" si="9"/>
        <v/>
      </c>
      <c r="N29" s="17" t="str">
        <f t="shared" si="10"/>
        <v/>
      </c>
    </row>
    <row r="30" spans="2:34" x14ac:dyDescent="0.4">
      <c r="B30" s="3" t="s">
        <v>37</v>
      </c>
      <c r="C30" s="29"/>
      <c r="D30" s="16" t="str">
        <f t="shared" si="0"/>
        <v/>
      </c>
      <c r="E30" s="4" t="str">
        <f t="shared" si="1"/>
        <v/>
      </c>
      <c r="F30" s="4" t="str">
        <f t="shared" si="2"/>
        <v/>
      </c>
      <c r="G30" s="4" t="str">
        <f t="shared" si="3"/>
        <v/>
      </c>
      <c r="H30" s="4" t="str">
        <f t="shared" si="4"/>
        <v/>
      </c>
      <c r="I30" s="4" t="str">
        <f t="shared" si="5"/>
        <v/>
      </c>
      <c r="J30" s="5" t="str">
        <f t="shared" si="6"/>
        <v/>
      </c>
      <c r="K30" s="5" t="str">
        <f t="shared" si="7"/>
        <v/>
      </c>
      <c r="L30" s="5" t="str">
        <f t="shared" si="8"/>
        <v/>
      </c>
      <c r="M30" s="5" t="str">
        <f t="shared" si="9"/>
        <v/>
      </c>
      <c r="N30" s="17" t="str">
        <f t="shared" si="10"/>
        <v/>
      </c>
    </row>
    <row r="31" spans="2:34" x14ac:dyDescent="0.4">
      <c r="B31" s="3" t="s">
        <v>38</v>
      </c>
      <c r="C31" s="29"/>
      <c r="D31" s="16" t="str">
        <f t="shared" si="0"/>
        <v/>
      </c>
      <c r="E31" s="4" t="str">
        <f t="shared" si="1"/>
        <v/>
      </c>
      <c r="F31" s="4" t="str">
        <f t="shared" si="2"/>
        <v/>
      </c>
      <c r="G31" s="4" t="str">
        <f t="shared" si="3"/>
        <v/>
      </c>
      <c r="H31" s="4" t="str">
        <f t="shared" si="4"/>
        <v/>
      </c>
      <c r="I31" s="4" t="str">
        <f t="shared" si="5"/>
        <v/>
      </c>
      <c r="J31" s="5" t="str">
        <f t="shared" si="6"/>
        <v/>
      </c>
      <c r="K31" s="5" t="str">
        <f t="shared" si="7"/>
        <v/>
      </c>
      <c r="L31" s="5" t="str">
        <f t="shared" si="8"/>
        <v/>
      </c>
      <c r="M31" s="5" t="str">
        <f t="shared" si="9"/>
        <v/>
      </c>
      <c r="N31" s="17" t="str">
        <f t="shared" si="10"/>
        <v/>
      </c>
    </row>
    <row r="32" spans="2:34" x14ac:dyDescent="0.4">
      <c r="B32" s="3" t="s">
        <v>39</v>
      </c>
      <c r="C32" s="29"/>
      <c r="D32" s="16" t="str">
        <f t="shared" si="0"/>
        <v/>
      </c>
      <c r="E32" s="4" t="str">
        <f t="shared" si="1"/>
        <v/>
      </c>
      <c r="F32" s="4" t="str">
        <f t="shared" si="2"/>
        <v/>
      </c>
      <c r="G32" s="4" t="str">
        <f t="shared" si="3"/>
        <v/>
      </c>
      <c r="H32" s="4" t="str">
        <f t="shared" si="4"/>
        <v/>
      </c>
      <c r="I32" s="4" t="str">
        <f t="shared" si="5"/>
        <v/>
      </c>
      <c r="J32" s="5" t="str">
        <f t="shared" si="6"/>
        <v/>
      </c>
      <c r="K32" s="5" t="str">
        <f t="shared" si="7"/>
        <v/>
      </c>
      <c r="L32" s="5" t="str">
        <f t="shared" si="8"/>
        <v/>
      </c>
      <c r="M32" s="5" t="str">
        <f t="shared" si="9"/>
        <v/>
      </c>
      <c r="N32" s="17" t="str">
        <f t="shared" si="10"/>
        <v/>
      </c>
    </row>
    <row r="33" spans="2:17" ht="18.75" customHeight="1" x14ac:dyDescent="0.4">
      <c r="B33" s="3" t="s">
        <v>40</v>
      </c>
      <c r="C33" s="29"/>
      <c r="D33" s="16" t="str">
        <f t="shared" si="0"/>
        <v/>
      </c>
      <c r="E33" s="4" t="str">
        <f t="shared" si="1"/>
        <v/>
      </c>
      <c r="F33" s="4" t="str">
        <f t="shared" si="2"/>
        <v/>
      </c>
      <c r="G33" s="4" t="str">
        <f t="shared" si="3"/>
        <v/>
      </c>
      <c r="H33" s="4" t="str">
        <f t="shared" si="4"/>
        <v/>
      </c>
      <c r="I33" s="4" t="str">
        <f t="shared" si="5"/>
        <v/>
      </c>
      <c r="J33" s="5" t="str">
        <f t="shared" si="6"/>
        <v/>
      </c>
      <c r="K33" s="5" t="str">
        <f t="shared" si="7"/>
        <v/>
      </c>
      <c r="L33" s="5" t="str">
        <f t="shared" si="8"/>
        <v/>
      </c>
      <c r="M33" s="5" t="str">
        <f t="shared" si="9"/>
        <v/>
      </c>
      <c r="N33" s="17" t="str">
        <f t="shared" si="10"/>
        <v/>
      </c>
    </row>
    <row r="34" spans="2:17" ht="18.75" customHeight="1" x14ac:dyDescent="0.4">
      <c r="B34" s="3" t="s">
        <v>41</v>
      </c>
      <c r="C34" s="29"/>
      <c r="D34" s="16" t="str">
        <f t="shared" si="0"/>
        <v/>
      </c>
      <c r="E34" s="4" t="str">
        <f t="shared" si="1"/>
        <v/>
      </c>
      <c r="F34" s="4" t="str">
        <f t="shared" si="2"/>
        <v/>
      </c>
      <c r="G34" s="4" t="str">
        <f t="shared" si="3"/>
        <v/>
      </c>
      <c r="H34" s="4" t="str">
        <f t="shared" si="4"/>
        <v/>
      </c>
      <c r="I34" s="4" t="str">
        <f t="shared" si="5"/>
        <v/>
      </c>
      <c r="J34" s="5" t="str">
        <f t="shared" si="6"/>
        <v/>
      </c>
      <c r="K34" s="5" t="str">
        <f t="shared" si="7"/>
        <v/>
      </c>
      <c r="L34" s="5" t="str">
        <f t="shared" si="8"/>
        <v/>
      </c>
      <c r="M34" s="5" t="str">
        <f t="shared" si="9"/>
        <v/>
      </c>
      <c r="N34" s="17" t="str">
        <f t="shared" si="10"/>
        <v/>
      </c>
    </row>
    <row r="35" spans="2:17" ht="18.75" customHeight="1" x14ac:dyDescent="0.4">
      <c r="B35" s="3" t="s">
        <v>42</v>
      </c>
      <c r="C35" s="29"/>
      <c r="D35" s="16" t="str">
        <f t="shared" si="0"/>
        <v/>
      </c>
      <c r="E35" s="4" t="str">
        <f t="shared" si="1"/>
        <v/>
      </c>
      <c r="F35" s="4" t="str">
        <f t="shared" si="2"/>
        <v/>
      </c>
      <c r="G35" s="4" t="str">
        <f t="shared" si="3"/>
        <v/>
      </c>
      <c r="H35" s="4" t="str">
        <f t="shared" si="4"/>
        <v/>
      </c>
      <c r="I35" s="4" t="str">
        <f t="shared" si="5"/>
        <v/>
      </c>
      <c r="J35" s="5" t="str">
        <f t="shared" si="6"/>
        <v/>
      </c>
      <c r="K35" s="5" t="str">
        <f t="shared" si="7"/>
        <v/>
      </c>
      <c r="L35" s="5" t="str">
        <f t="shared" si="8"/>
        <v/>
      </c>
      <c r="M35" s="5" t="str">
        <f t="shared" si="9"/>
        <v/>
      </c>
      <c r="N35" s="17" t="str">
        <f t="shared" si="10"/>
        <v/>
      </c>
    </row>
    <row r="36" spans="2:17" ht="18.75" customHeight="1" x14ac:dyDescent="0.4">
      <c r="B36" s="3" t="s">
        <v>43</v>
      </c>
      <c r="C36" s="29"/>
      <c r="D36" s="16" t="str">
        <f t="shared" si="0"/>
        <v/>
      </c>
      <c r="E36" s="4" t="str">
        <f t="shared" si="1"/>
        <v/>
      </c>
      <c r="F36" s="4" t="str">
        <f t="shared" si="2"/>
        <v/>
      </c>
      <c r="G36" s="4" t="str">
        <f t="shared" si="3"/>
        <v/>
      </c>
      <c r="H36" s="4" t="str">
        <f t="shared" si="4"/>
        <v/>
      </c>
      <c r="I36" s="4" t="str">
        <f t="shared" si="5"/>
        <v/>
      </c>
      <c r="J36" s="5" t="str">
        <f t="shared" si="6"/>
        <v/>
      </c>
      <c r="K36" s="5" t="str">
        <f t="shared" si="7"/>
        <v/>
      </c>
      <c r="L36" s="5" t="str">
        <f t="shared" si="8"/>
        <v/>
      </c>
      <c r="M36" s="5" t="str">
        <f t="shared" si="9"/>
        <v/>
      </c>
      <c r="N36" s="17" t="str">
        <f t="shared" si="10"/>
        <v/>
      </c>
    </row>
    <row r="37" spans="2:17" ht="18.75" customHeight="1" x14ac:dyDescent="0.4">
      <c r="B37" s="3" t="s">
        <v>44</v>
      </c>
      <c r="C37" s="29"/>
      <c r="D37" s="16" t="str">
        <f t="shared" si="0"/>
        <v/>
      </c>
      <c r="E37" s="4" t="str">
        <f t="shared" si="1"/>
        <v/>
      </c>
      <c r="F37" s="4" t="str">
        <f t="shared" si="2"/>
        <v/>
      </c>
      <c r="G37" s="4" t="str">
        <f t="shared" si="3"/>
        <v/>
      </c>
      <c r="H37" s="4" t="str">
        <f t="shared" si="4"/>
        <v/>
      </c>
      <c r="I37" s="4" t="str">
        <f t="shared" si="5"/>
        <v/>
      </c>
      <c r="J37" s="5" t="str">
        <f t="shared" si="6"/>
        <v/>
      </c>
      <c r="K37" s="5" t="str">
        <f t="shared" si="7"/>
        <v/>
      </c>
      <c r="L37" s="5" t="str">
        <f t="shared" si="8"/>
        <v/>
      </c>
      <c r="M37" s="5" t="str">
        <f t="shared" si="9"/>
        <v/>
      </c>
      <c r="N37" s="17" t="str">
        <f t="shared" si="10"/>
        <v/>
      </c>
    </row>
    <row r="38" spans="2:17" ht="18.75" customHeight="1" x14ac:dyDescent="0.4">
      <c r="B38" s="3" t="s">
        <v>45</v>
      </c>
      <c r="C38" s="29"/>
      <c r="D38" s="16" t="str">
        <f t="shared" si="0"/>
        <v/>
      </c>
      <c r="E38" s="4" t="str">
        <f t="shared" si="1"/>
        <v/>
      </c>
      <c r="F38" s="4" t="str">
        <f t="shared" si="2"/>
        <v/>
      </c>
      <c r="G38" s="4" t="str">
        <f t="shared" si="3"/>
        <v/>
      </c>
      <c r="H38" s="4" t="str">
        <f t="shared" si="4"/>
        <v/>
      </c>
      <c r="I38" s="4" t="str">
        <f t="shared" si="5"/>
        <v/>
      </c>
      <c r="J38" s="5" t="str">
        <f t="shared" si="6"/>
        <v/>
      </c>
      <c r="K38" s="5" t="str">
        <f t="shared" si="7"/>
        <v/>
      </c>
      <c r="L38" s="5" t="str">
        <f t="shared" si="8"/>
        <v/>
      </c>
      <c r="M38" s="5" t="str">
        <f t="shared" si="9"/>
        <v/>
      </c>
      <c r="N38" s="17" t="str">
        <f t="shared" si="10"/>
        <v/>
      </c>
    </row>
    <row r="39" spans="2:17" ht="18.75" customHeight="1" x14ac:dyDescent="0.4">
      <c r="B39" s="3" t="s">
        <v>46</v>
      </c>
      <c r="C39" s="29"/>
      <c r="D39" s="16" t="str">
        <f t="shared" si="0"/>
        <v/>
      </c>
      <c r="E39" s="4" t="str">
        <f t="shared" si="1"/>
        <v/>
      </c>
      <c r="F39" s="4" t="str">
        <f t="shared" si="2"/>
        <v/>
      </c>
      <c r="G39" s="4" t="str">
        <f t="shared" si="3"/>
        <v/>
      </c>
      <c r="H39" s="4" t="str">
        <f t="shared" si="4"/>
        <v/>
      </c>
      <c r="I39" s="4" t="str">
        <f t="shared" si="5"/>
        <v/>
      </c>
      <c r="J39" s="5" t="str">
        <f t="shared" si="6"/>
        <v/>
      </c>
      <c r="K39" s="5" t="str">
        <f t="shared" si="7"/>
        <v/>
      </c>
      <c r="L39" s="5" t="str">
        <f t="shared" si="8"/>
        <v/>
      </c>
      <c r="M39" s="5" t="str">
        <f t="shared" si="9"/>
        <v/>
      </c>
      <c r="N39" s="17" t="str">
        <f t="shared" si="10"/>
        <v/>
      </c>
    </row>
    <row r="40" spans="2:17" ht="18.75" customHeight="1" x14ac:dyDescent="0.4">
      <c r="B40" s="3" t="s">
        <v>47</v>
      </c>
      <c r="C40" s="29"/>
      <c r="D40" s="16" t="str">
        <f t="shared" si="0"/>
        <v/>
      </c>
      <c r="E40" s="4" t="str">
        <f t="shared" si="1"/>
        <v/>
      </c>
      <c r="F40" s="4" t="str">
        <f t="shared" si="2"/>
        <v/>
      </c>
      <c r="G40" s="4" t="str">
        <f t="shared" si="3"/>
        <v/>
      </c>
      <c r="H40" s="4" t="str">
        <f t="shared" si="4"/>
        <v/>
      </c>
      <c r="I40" s="4" t="str">
        <f t="shared" si="5"/>
        <v/>
      </c>
      <c r="J40" s="5" t="str">
        <f t="shared" si="6"/>
        <v/>
      </c>
      <c r="K40" s="5" t="str">
        <f t="shared" si="7"/>
        <v/>
      </c>
      <c r="L40" s="5" t="str">
        <f t="shared" si="8"/>
        <v/>
      </c>
      <c r="M40" s="5" t="str">
        <f t="shared" si="9"/>
        <v/>
      </c>
      <c r="N40" s="17" t="str">
        <f t="shared" si="10"/>
        <v/>
      </c>
    </row>
    <row r="41" spans="2:17" ht="18.75" customHeight="1" x14ac:dyDescent="0.4">
      <c r="B41" s="3" t="s">
        <v>48</v>
      </c>
      <c r="C41" s="29"/>
      <c r="D41" s="16" t="str">
        <f t="shared" si="0"/>
        <v/>
      </c>
      <c r="E41" s="4" t="str">
        <f t="shared" si="1"/>
        <v/>
      </c>
      <c r="F41" s="4" t="str">
        <f t="shared" si="2"/>
        <v/>
      </c>
      <c r="G41" s="4" t="str">
        <f t="shared" si="3"/>
        <v/>
      </c>
      <c r="H41" s="4" t="str">
        <f t="shared" si="4"/>
        <v/>
      </c>
      <c r="I41" s="4" t="str">
        <f t="shared" si="5"/>
        <v/>
      </c>
      <c r="J41" s="5" t="str">
        <f t="shared" si="6"/>
        <v/>
      </c>
      <c r="K41" s="5" t="str">
        <f t="shared" si="7"/>
        <v/>
      </c>
      <c r="L41" s="5" t="str">
        <f t="shared" si="8"/>
        <v/>
      </c>
      <c r="M41" s="5" t="str">
        <f t="shared" si="9"/>
        <v/>
      </c>
      <c r="N41" s="17" t="str">
        <f t="shared" si="10"/>
        <v/>
      </c>
      <c r="O41" s="30" t="s">
        <v>56</v>
      </c>
      <c r="P41" s="24">
        <f>5-D45</f>
        <v>2.8</v>
      </c>
      <c r="Q41">
        <v>11</v>
      </c>
    </row>
    <row r="42" spans="2:17" ht="18.75" customHeight="1" x14ac:dyDescent="0.4">
      <c r="B42" s="3" t="s">
        <v>49</v>
      </c>
      <c r="C42" s="29"/>
      <c r="D42" s="16" t="str">
        <f t="shared" si="0"/>
        <v/>
      </c>
      <c r="E42" s="4" t="str">
        <f t="shared" si="1"/>
        <v/>
      </c>
      <c r="F42" s="4" t="str">
        <f t="shared" si="2"/>
        <v/>
      </c>
      <c r="G42" s="4" t="str">
        <f t="shared" si="3"/>
        <v/>
      </c>
      <c r="H42" s="4" t="str">
        <f t="shared" si="4"/>
        <v/>
      </c>
      <c r="I42" s="4" t="str">
        <f t="shared" si="5"/>
        <v/>
      </c>
      <c r="J42" s="5" t="str">
        <f t="shared" si="6"/>
        <v/>
      </c>
      <c r="K42" s="5" t="str">
        <f t="shared" si="7"/>
        <v/>
      </c>
      <c r="L42" s="5" t="str">
        <f t="shared" si="8"/>
        <v/>
      </c>
      <c r="M42" s="5" t="str">
        <f t="shared" si="9"/>
        <v/>
      </c>
      <c r="N42" s="17" t="str">
        <f t="shared" si="10"/>
        <v/>
      </c>
      <c r="O42" s="30" t="s">
        <v>57</v>
      </c>
      <c r="P42" s="24">
        <f>5-E45</f>
        <v>3.2</v>
      </c>
      <c r="Q42">
        <v>10</v>
      </c>
    </row>
    <row r="43" spans="2:17" ht="18.75" customHeight="1" x14ac:dyDescent="0.4">
      <c r="B43" s="3" t="s">
        <v>50</v>
      </c>
      <c r="C43" s="29"/>
      <c r="D43" s="16" t="str">
        <f t="shared" si="0"/>
        <v/>
      </c>
      <c r="E43" s="4" t="str">
        <f t="shared" si="1"/>
        <v/>
      </c>
      <c r="F43" s="4" t="str">
        <f t="shared" si="2"/>
        <v/>
      </c>
      <c r="G43" s="4" t="str">
        <f t="shared" si="3"/>
        <v/>
      </c>
      <c r="H43" s="4" t="str">
        <f t="shared" si="4"/>
        <v/>
      </c>
      <c r="I43" s="4" t="str">
        <f t="shared" si="5"/>
        <v/>
      </c>
      <c r="J43" s="5" t="str">
        <f t="shared" si="6"/>
        <v/>
      </c>
      <c r="K43" s="5" t="str">
        <f t="shared" si="7"/>
        <v/>
      </c>
      <c r="L43" s="5" t="str">
        <f t="shared" si="8"/>
        <v/>
      </c>
      <c r="M43" s="5" t="str">
        <f t="shared" si="9"/>
        <v/>
      </c>
      <c r="N43" s="17" t="str">
        <f t="shared" si="10"/>
        <v/>
      </c>
      <c r="O43" s="30" t="s">
        <v>58</v>
      </c>
      <c r="P43" s="24">
        <f>5-F45</f>
        <v>2.8</v>
      </c>
      <c r="Q43">
        <v>9</v>
      </c>
    </row>
    <row r="44" spans="2:17" ht="19.5" customHeight="1" thickBot="1" x14ac:dyDescent="0.45">
      <c r="B44" s="3" t="s">
        <v>51</v>
      </c>
      <c r="C44" s="29"/>
      <c r="D44" s="16" t="str">
        <f t="shared" si="0"/>
        <v/>
      </c>
      <c r="E44" s="4" t="str">
        <f t="shared" si="1"/>
        <v/>
      </c>
      <c r="F44" s="4" t="str">
        <f t="shared" si="2"/>
        <v/>
      </c>
      <c r="G44" s="4" t="str">
        <f t="shared" si="3"/>
        <v/>
      </c>
      <c r="H44" s="4" t="str">
        <f t="shared" si="4"/>
        <v/>
      </c>
      <c r="I44" s="4" t="str">
        <f t="shared" si="5"/>
        <v/>
      </c>
      <c r="J44" s="5" t="str">
        <f t="shared" si="6"/>
        <v/>
      </c>
      <c r="K44" s="5" t="str">
        <f t="shared" si="7"/>
        <v/>
      </c>
      <c r="L44" s="5" t="str">
        <f t="shared" si="8"/>
        <v/>
      </c>
      <c r="M44" s="5" t="str">
        <f t="shared" si="9"/>
        <v/>
      </c>
      <c r="N44" s="17" t="str">
        <f t="shared" si="10"/>
        <v/>
      </c>
      <c r="O44" s="30" t="s">
        <v>59</v>
      </c>
      <c r="P44" s="24">
        <f>5-G45</f>
        <v>3.2</v>
      </c>
      <c r="Q44">
        <v>8</v>
      </c>
    </row>
    <row r="45" spans="2:17" ht="19.5" customHeight="1" thickBot="1" x14ac:dyDescent="0.45">
      <c r="B45" s="74" t="s">
        <v>7</v>
      </c>
      <c r="C45" s="75"/>
      <c r="D45" s="18">
        <f t="shared" ref="D45:N45" si="11">IF(COUNT(D5:D44)=0,"",ROUNDUP((D46+D47*2+D48*3+D49*4)/SUM(D46:D49),2))</f>
        <v>2.2000000000000002</v>
      </c>
      <c r="E45" s="6">
        <f t="shared" si="11"/>
        <v>1.8</v>
      </c>
      <c r="F45" s="6">
        <f t="shared" si="11"/>
        <v>2.2000000000000002</v>
      </c>
      <c r="G45" s="6">
        <f t="shared" si="11"/>
        <v>1.8</v>
      </c>
      <c r="H45" s="6">
        <f t="shared" si="11"/>
        <v>2.2000000000000002</v>
      </c>
      <c r="I45" s="6">
        <f t="shared" si="11"/>
        <v>1.8</v>
      </c>
      <c r="J45" s="7">
        <f t="shared" si="11"/>
        <v>2.2000000000000002</v>
      </c>
      <c r="K45" s="7">
        <f t="shared" si="11"/>
        <v>2</v>
      </c>
      <c r="L45" s="7">
        <f t="shared" si="11"/>
        <v>2.34</v>
      </c>
      <c r="M45" s="7">
        <f t="shared" si="11"/>
        <v>2</v>
      </c>
      <c r="N45" s="19">
        <f t="shared" si="11"/>
        <v>2.5</v>
      </c>
      <c r="O45" s="30" t="s">
        <v>60</v>
      </c>
      <c r="P45" s="24">
        <f>5-H45</f>
        <v>2.8</v>
      </c>
      <c r="Q45">
        <v>7</v>
      </c>
    </row>
    <row r="46" spans="2:17" ht="18.75" customHeight="1" x14ac:dyDescent="0.4">
      <c r="B46" s="76" t="s">
        <v>8</v>
      </c>
      <c r="C46" s="77"/>
      <c r="D46" s="16">
        <f t="shared" ref="D46:N46" si="12">COUNTIF(D5:D44,1)</f>
        <v>1</v>
      </c>
      <c r="E46" s="4">
        <f t="shared" si="12"/>
        <v>2</v>
      </c>
      <c r="F46" s="4">
        <f t="shared" si="12"/>
        <v>1</v>
      </c>
      <c r="G46" s="4">
        <f t="shared" si="12"/>
        <v>2</v>
      </c>
      <c r="H46" s="4">
        <f t="shared" si="12"/>
        <v>1</v>
      </c>
      <c r="I46" s="4">
        <f t="shared" si="12"/>
        <v>2</v>
      </c>
      <c r="J46" s="5">
        <f t="shared" si="12"/>
        <v>1</v>
      </c>
      <c r="K46" s="5">
        <f t="shared" si="12"/>
        <v>1</v>
      </c>
      <c r="L46" s="5">
        <f t="shared" si="12"/>
        <v>0</v>
      </c>
      <c r="M46" s="5">
        <f t="shared" si="12"/>
        <v>1</v>
      </c>
      <c r="N46" s="17">
        <f t="shared" si="12"/>
        <v>0</v>
      </c>
      <c r="O46" s="30" t="s">
        <v>61</v>
      </c>
      <c r="P46" s="24">
        <f>5-I45</f>
        <v>3.2</v>
      </c>
      <c r="Q46">
        <v>6</v>
      </c>
    </row>
    <row r="47" spans="2:17" ht="18.75" customHeight="1" x14ac:dyDescent="0.4">
      <c r="B47" s="78" t="s">
        <v>9</v>
      </c>
      <c r="C47" s="79"/>
      <c r="D47" s="20">
        <f t="shared" ref="D47:N47" si="13">COUNTIF(D5:D44,2)</f>
        <v>2</v>
      </c>
      <c r="E47" s="8">
        <f t="shared" si="13"/>
        <v>2</v>
      </c>
      <c r="F47" s="8">
        <f t="shared" si="13"/>
        <v>2</v>
      </c>
      <c r="G47" s="8">
        <f t="shared" si="13"/>
        <v>2</v>
      </c>
      <c r="H47" s="8">
        <f t="shared" si="13"/>
        <v>2</v>
      </c>
      <c r="I47" s="8">
        <f t="shared" si="13"/>
        <v>2</v>
      </c>
      <c r="J47" s="9">
        <f t="shared" si="13"/>
        <v>2</v>
      </c>
      <c r="K47" s="9">
        <f t="shared" si="13"/>
        <v>2</v>
      </c>
      <c r="L47" s="9">
        <f t="shared" si="13"/>
        <v>2</v>
      </c>
      <c r="M47" s="9">
        <f t="shared" si="13"/>
        <v>2</v>
      </c>
      <c r="N47" s="21">
        <f t="shared" si="13"/>
        <v>2</v>
      </c>
      <c r="O47" s="30" t="s">
        <v>62</v>
      </c>
      <c r="P47" s="24">
        <f>5-J45</f>
        <v>2.8</v>
      </c>
      <c r="Q47">
        <v>5</v>
      </c>
    </row>
    <row r="48" spans="2:17" ht="18.75" customHeight="1" x14ac:dyDescent="0.4">
      <c r="B48" s="78" t="s">
        <v>10</v>
      </c>
      <c r="C48" s="79"/>
      <c r="D48" s="20">
        <f t="shared" ref="D48:N48" si="14">COUNTIF(D5:D44,3)</f>
        <v>2</v>
      </c>
      <c r="E48" s="8">
        <f t="shared" si="14"/>
        <v>1</v>
      </c>
      <c r="F48" s="8">
        <f t="shared" si="14"/>
        <v>2</v>
      </c>
      <c r="G48" s="8">
        <f t="shared" si="14"/>
        <v>1</v>
      </c>
      <c r="H48" s="8">
        <f t="shared" si="14"/>
        <v>2</v>
      </c>
      <c r="I48" s="8">
        <f t="shared" si="14"/>
        <v>1</v>
      </c>
      <c r="J48" s="9">
        <f t="shared" si="14"/>
        <v>2</v>
      </c>
      <c r="K48" s="9">
        <f t="shared" si="14"/>
        <v>1</v>
      </c>
      <c r="L48" s="9">
        <f t="shared" si="14"/>
        <v>1</v>
      </c>
      <c r="M48" s="9">
        <f t="shared" si="14"/>
        <v>1</v>
      </c>
      <c r="N48" s="21">
        <f t="shared" si="14"/>
        <v>2</v>
      </c>
      <c r="O48" s="30" t="s">
        <v>63</v>
      </c>
      <c r="P48" s="24">
        <f>5-K45</f>
        <v>3</v>
      </c>
      <c r="Q48">
        <v>4</v>
      </c>
    </row>
    <row r="49" spans="2:17" ht="19.5" customHeight="1" thickBot="1" x14ac:dyDescent="0.45">
      <c r="B49" s="68" t="s">
        <v>11</v>
      </c>
      <c r="C49" s="69"/>
      <c r="D49" s="22">
        <f t="shared" ref="D49:N49" si="15">COUNTIF(D5:D44,4)</f>
        <v>0</v>
      </c>
      <c r="E49" s="10">
        <f t="shared" si="15"/>
        <v>0</v>
      </c>
      <c r="F49" s="10">
        <f t="shared" si="15"/>
        <v>0</v>
      </c>
      <c r="G49" s="10">
        <f t="shared" si="15"/>
        <v>0</v>
      </c>
      <c r="H49" s="10">
        <f t="shared" si="15"/>
        <v>0</v>
      </c>
      <c r="I49" s="10">
        <f t="shared" si="15"/>
        <v>0</v>
      </c>
      <c r="J49" s="11">
        <f t="shared" si="15"/>
        <v>0</v>
      </c>
      <c r="K49" s="11">
        <f t="shared" si="15"/>
        <v>0</v>
      </c>
      <c r="L49" s="11">
        <f t="shared" si="15"/>
        <v>0</v>
      </c>
      <c r="M49" s="11">
        <f t="shared" si="15"/>
        <v>0</v>
      </c>
      <c r="N49" s="23">
        <f t="shared" si="15"/>
        <v>0</v>
      </c>
      <c r="O49" s="30" t="s">
        <v>64</v>
      </c>
      <c r="P49" s="24">
        <f>5-L45</f>
        <v>2.66</v>
      </c>
      <c r="Q49">
        <v>3</v>
      </c>
    </row>
    <row r="50" spans="2:17" ht="18.75" customHeight="1" x14ac:dyDescent="0.4">
      <c r="O50" s="30" t="s">
        <v>65</v>
      </c>
      <c r="P50" s="24">
        <f>5-M45</f>
        <v>3</v>
      </c>
      <c r="Q50">
        <v>2</v>
      </c>
    </row>
    <row r="51" spans="2:17" ht="18.75" customHeight="1" x14ac:dyDescent="0.4">
      <c r="O51" s="30" t="s">
        <v>66</v>
      </c>
      <c r="P51" s="24">
        <f>5-N45</f>
        <v>2.5</v>
      </c>
      <c r="Q51">
        <v>1</v>
      </c>
    </row>
    <row r="52" spans="2:17" ht="18.75" customHeight="1" x14ac:dyDescent="0.4">
      <c r="D52" t="s">
        <v>78</v>
      </c>
      <c r="E52" t="s">
        <v>67</v>
      </c>
      <c r="F52" t="s">
        <v>68</v>
      </c>
      <c r="G52" t="s">
        <v>69</v>
      </c>
      <c r="H52" t="s">
        <v>70</v>
      </c>
      <c r="I52" t="s">
        <v>71</v>
      </c>
      <c r="J52" t="s">
        <v>72</v>
      </c>
      <c r="K52" t="s">
        <v>73</v>
      </c>
      <c r="L52" t="s">
        <v>74</v>
      </c>
      <c r="M52" t="s">
        <v>75</v>
      </c>
      <c r="N52" t="s">
        <v>76</v>
      </c>
      <c r="O52" s="30"/>
      <c r="P52" s="24"/>
    </row>
    <row r="53" spans="2:17" ht="18.75" customHeight="1" x14ac:dyDescent="0.4">
      <c r="D53">
        <f>N49</f>
        <v>0</v>
      </c>
      <c r="E53">
        <f>M49</f>
        <v>0</v>
      </c>
      <c r="F53">
        <f>L49</f>
        <v>0</v>
      </c>
      <c r="G53">
        <f>K49</f>
        <v>0</v>
      </c>
      <c r="H53">
        <f>J49</f>
        <v>0</v>
      </c>
      <c r="I53">
        <f>I49</f>
        <v>0</v>
      </c>
      <c r="J53">
        <f>H49</f>
        <v>0</v>
      </c>
      <c r="K53">
        <f>G49</f>
        <v>0</v>
      </c>
      <c r="L53">
        <f>F49</f>
        <v>0</v>
      </c>
      <c r="M53">
        <f>E49</f>
        <v>0</v>
      </c>
      <c r="N53">
        <f>D49</f>
        <v>0</v>
      </c>
    </row>
    <row r="54" spans="2:17" ht="19.5" customHeight="1" x14ac:dyDescent="0.4">
      <c r="D54">
        <f>N48</f>
        <v>2</v>
      </c>
      <c r="E54">
        <f>M48</f>
        <v>1</v>
      </c>
      <c r="F54">
        <f>L48</f>
        <v>1</v>
      </c>
      <c r="G54">
        <f>K48</f>
        <v>1</v>
      </c>
      <c r="H54">
        <f>J48</f>
        <v>2</v>
      </c>
      <c r="I54">
        <f>I48</f>
        <v>1</v>
      </c>
      <c r="J54">
        <f>H48</f>
        <v>2</v>
      </c>
      <c r="K54">
        <f>G48</f>
        <v>1</v>
      </c>
      <c r="L54">
        <f>F48</f>
        <v>2</v>
      </c>
      <c r="M54">
        <f>E48</f>
        <v>1</v>
      </c>
      <c r="N54">
        <f>D48</f>
        <v>2</v>
      </c>
    </row>
    <row r="55" spans="2:17" x14ac:dyDescent="0.4">
      <c r="D55">
        <f>N47</f>
        <v>2</v>
      </c>
      <c r="E55">
        <f>M47</f>
        <v>2</v>
      </c>
      <c r="F55">
        <f>L47</f>
        <v>2</v>
      </c>
      <c r="G55">
        <f>K47</f>
        <v>2</v>
      </c>
      <c r="H55">
        <f>J47</f>
        <v>2</v>
      </c>
      <c r="I55">
        <f>I47</f>
        <v>2</v>
      </c>
      <c r="J55">
        <f>H47</f>
        <v>2</v>
      </c>
      <c r="K55">
        <f>G47</f>
        <v>2</v>
      </c>
      <c r="L55">
        <f>F47</f>
        <v>2</v>
      </c>
      <c r="M55">
        <f>E47</f>
        <v>2</v>
      </c>
      <c r="N55">
        <f>D47</f>
        <v>2</v>
      </c>
    </row>
    <row r="56" spans="2:17" x14ac:dyDescent="0.4">
      <c r="D56">
        <f>N46</f>
        <v>0</v>
      </c>
      <c r="E56">
        <f>M46</f>
        <v>1</v>
      </c>
      <c r="F56">
        <f>L46</f>
        <v>0</v>
      </c>
      <c r="G56">
        <f>K46</f>
        <v>1</v>
      </c>
      <c r="H56">
        <f>J46</f>
        <v>1</v>
      </c>
      <c r="I56">
        <f>I46</f>
        <v>2</v>
      </c>
      <c r="J56">
        <f>H46</f>
        <v>1</v>
      </c>
      <c r="K56">
        <f>G46</f>
        <v>2</v>
      </c>
      <c r="L56">
        <f>F46</f>
        <v>1</v>
      </c>
      <c r="M56">
        <f>E46</f>
        <v>2</v>
      </c>
      <c r="N56">
        <f>D46</f>
        <v>1</v>
      </c>
    </row>
    <row r="58" spans="2:17" x14ac:dyDescent="0.4">
      <c r="D58" t="s">
        <v>76</v>
      </c>
      <c r="E58" t="s">
        <v>75</v>
      </c>
      <c r="F58" t="s">
        <v>74</v>
      </c>
      <c r="G58" t="s">
        <v>73</v>
      </c>
      <c r="H58" t="s">
        <v>72</v>
      </c>
      <c r="I58" t="s">
        <v>71</v>
      </c>
      <c r="J58" t="s">
        <v>70</v>
      </c>
      <c r="K58" t="s">
        <v>69</v>
      </c>
      <c r="L58" t="s">
        <v>68</v>
      </c>
      <c r="M58" t="s">
        <v>67</v>
      </c>
      <c r="N58" t="s">
        <v>78</v>
      </c>
    </row>
    <row r="59" spans="2:17" x14ac:dyDescent="0.4">
      <c r="D59" s="24">
        <f>D45</f>
        <v>2.2000000000000002</v>
      </c>
      <c r="E59" s="24">
        <f t="shared" ref="E59:M59" si="16">E45</f>
        <v>1.8</v>
      </c>
      <c r="F59" s="24">
        <f t="shared" si="16"/>
        <v>2.2000000000000002</v>
      </c>
      <c r="G59" s="24">
        <f t="shared" si="16"/>
        <v>1.8</v>
      </c>
      <c r="H59" s="24">
        <f t="shared" si="16"/>
        <v>2.2000000000000002</v>
      </c>
      <c r="I59" s="24">
        <f t="shared" si="16"/>
        <v>1.8</v>
      </c>
      <c r="J59" s="24">
        <f t="shared" si="16"/>
        <v>2.2000000000000002</v>
      </c>
      <c r="K59" s="24">
        <f t="shared" si="16"/>
        <v>2</v>
      </c>
      <c r="L59" s="24">
        <f t="shared" si="16"/>
        <v>2.34</v>
      </c>
      <c r="M59" s="24">
        <f t="shared" si="16"/>
        <v>2</v>
      </c>
      <c r="N59" s="24">
        <f>N45</f>
        <v>2.5</v>
      </c>
    </row>
  </sheetData>
  <dataConsolidate/>
  <mergeCells count="31">
    <mergeCell ref="B49:C49"/>
    <mergeCell ref="AE27:AE28"/>
    <mergeCell ref="AF27:AH28"/>
    <mergeCell ref="B45:C45"/>
    <mergeCell ref="B46:C46"/>
    <mergeCell ref="B47:C47"/>
    <mergeCell ref="B48:C48"/>
    <mergeCell ref="AE21:AE22"/>
    <mergeCell ref="AF21:AH22"/>
    <mergeCell ref="AE23:AE24"/>
    <mergeCell ref="AF23:AH24"/>
    <mergeCell ref="AE25:AE26"/>
    <mergeCell ref="AF25:AH26"/>
    <mergeCell ref="AE15:AE16"/>
    <mergeCell ref="AF15:AH16"/>
    <mergeCell ref="AE17:AE18"/>
    <mergeCell ref="AF17:AH18"/>
    <mergeCell ref="AE19:AE20"/>
    <mergeCell ref="AF19:AH20"/>
    <mergeCell ref="AE9:AE10"/>
    <mergeCell ref="AF9:AH10"/>
    <mergeCell ref="AE11:AE12"/>
    <mergeCell ref="AF11:AH12"/>
    <mergeCell ref="AE13:AE14"/>
    <mergeCell ref="AF13:AH14"/>
    <mergeCell ref="R1:AH1"/>
    <mergeCell ref="AE2:AH2"/>
    <mergeCell ref="R3:AH4"/>
    <mergeCell ref="AF6:AH6"/>
    <mergeCell ref="AE7:AE8"/>
    <mergeCell ref="AF7:AH8"/>
  </mergeCells>
  <phoneticPr fontId="1"/>
  <conditionalFormatting sqref="D5:N45">
    <cfRule type="containsErrors" dxfId="9" priority="1">
      <formula>ISERROR(D5)</formula>
    </cfRule>
    <cfRule type="cellIs" dxfId="8" priority="10" operator="notBetween">
      <formula>0</formula>
      <formula>4</formula>
    </cfRule>
  </conditionalFormatting>
  <conditionalFormatting sqref="D5:N45">
    <cfRule type="cellIs" dxfId="7" priority="9" operator="equal">
      <formula>""</formula>
    </cfRule>
  </conditionalFormatting>
  <conditionalFormatting sqref="D5:D6">
    <cfRule type="cellIs" dxfId="6" priority="8" operator="equal">
      <formula>0</formula>
    </cfRule>
  </conditionalFormatting>
  <conditionalFormatting sqref="D5:J43 K5:N44">
    <cfRule type="cellIs" dxfId="5" priority="7" operator="equal">
      <formula>0</formula>
    </cfRule>
  </conditionalFormatting>
  <conditionalFormatting sqref="D44:J44">
    <cfRule type="cellIs" dxfId="4" priority="6" stopIfTrue="1" operator="equal">
      <formula>0</formula>
    </cfRule>
  </conditionalFormatting>
  <conditionalFormatting sqref="D45:N45">
    <cfRule type="colorScale" priority="11">
      <colorScale>
        <cfvo type="min"/>
        <cfvo type="percentile" val="50"/>
        <cfvo type="max"/>
        <color rgb="FFF8696B"/>
        <color rgb="FFFFEB84"/>
        <color rgb="FF63BE7B"/>
      </colorScale>
    </cfRule>
  </conditionalFormatting>
  <conditionalFormatting sqref="C5:C44">
    <cfRule type="top10" dxfId="3" priority="4" rank="11"/>
    <cfRule type="expression" dxfId="2" priority="5" stopIfTrue="1">
      <formula>LEN(C5)&lt;&gt;11</formula>
    </cfRule>
  </conditionalFormatting>
  <conditionalFormatting sqref="C5:C44">
    <cfRule type="top10" dxfId="1" priority="2" rank="11"/>
    <cfRule type="expression" dxfId="0" priority="3" stopIfTrue="1">
      <formula>LEN(C5)&lt;&gt;11</formula>
    </cfRule>
  </conditionalFormatting>
  <pageMargins left="0.70866141732283472" right="0.70866141732283472" top="0.98425196850393704" bottom="0.59055118110236227"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N133"/>
  <sheetViews>
    <sheetView showGridLines="0" tabSelected="1" topLeftCell="A30" zoomScale="50" zoomScaleNormal="50" workbookViewId="0">
      <selection activeCell="W53" sqref="W53"/>
    </sheetView>
  </sheetViews>
  <sheetFormatPr defaultRowHeight="18.75" x14ac:dyDescent="0.4"/>
  <cols>
    <col min="2" max="14" width="9.375" customWidth="1"/>
    <col min="15" max="15" width="11.25" customWidth="1"/>
    <col min="16" max="19" width="9.375" customWidth="1"/>
    <col min="20" max="31" width="9.125" customWidth="1"/>
    <col min="32" max="32" width="11.125" customWidth="1"/>
    <col min="33" max="35" width="9.125" customWidth="1"/>
    <col min="36" max="36" width="1.5" customWidth="1"/>
  </cols>
  <sheetData>
    <row r="1" spans="1:66" ht="19.5" customHeight="1" x14ac:dyDescent="0.4">
      <c r="A1" s="32"/>
      <c r="B1" s="32"/>
      <c r="C1" s="32"/>
      <c r="D1" s="32"/>
      <c r="E1" s="32"/>
      <c r="F1" s="32"/>
      <c r="G1" s="32"/>
      <c r="H1" s="32"/>
      <c r="I1" s="32"/>
      <c r="J1" s="32"/>
      <c r="K1" s="32"/>
      <c r="L1" s="32"/>
      <c r="M1" s="32"/>
      <c r="N1" s="32"/>
      <c r="O1" s="32"/>
      <c r="P1" s="32"/>
      <c r="Q1" s="32"/>
      <c r="R1" s="32"/>
      <c r="S1" s="38"/>
      <c r="T1" s="38"/>
      <c r="U1" s="38"/>
      <c r="V1" s="38"/>
      <c r="W1" s="38"/>
      <c r="X1" s="38"/>
      <c r="Y1" s="38"/>
      <c r="Z1" s="38"/>
      <c r="AA1" s="38"/>
      <c r="AB1" s="38"/>
      <c r="AC1" s="39"/>
      <c r="AD1" s="40"/>
      <c r="AE1" s="38"/>
      <c r="AF1" s="38"/>
      <c r="AG1" s="38"/>
      <c r="AH1" s="38"/>
      <c r="AI1" s="38"/>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row>
    <row r="2" spans="1:66" ht="19.5" customHeight="1" x14ac:dyDescent="0.4">
      <c r="A2" s="32"/>
      <c r="B2" s="32"/>
      <c r="C2" s="32"/>
      <c r="D2" s="32"/>
      <c r="E2" s="33" t="s">
        <v>94</v>
      </c>
      <c r="F2" s="34"/>
      <c r="G2" s="33" t="s">
        <v>67</v>
      </c>
      <c r="H2" s="34"/>
      <c r="I2" s="33" t="s">
        <v>68</v>
      </c>
      <c r="J2" s="34"/>
      <c r="K2" s="33" t="s">
        <v>69</v>
      </c>
      <c r="L2" s="34"/>
      <c r="M2" s="33" t="s">
        <v>70</v>
      </c>
      <c r="N2" s="34"/>
      <c r="O2" s="33" t="s">
        <v>71</v>
      </c>
      <c r="P2" s="34"/>
      <c r="Q2" s="33" t="s">
        <v>72</v>
      </c>
      <c r="R2" s="34"/>
      <c r="S2" s="33" t="s">
        <v>73</v>
      </c>
      <c r="T2" s="34"/>
      <c r="U2" s="33" t="s">
        <v>74</v>
      </c>
      <c r="V2" s="34"/>
      <c r="W2" s="33" t="s">
        <v>75</v>
      </c>
      <c r="X2" s="34"/>
      <c r="Y2" s="33" t="s">
        <v>76</v>
      </c>
      <c r="Z2" s="34"/>
      <c r="AA2" s="41" t="s">
        <v>97</v>
      </c>
      <c r="AB2" s="42">
        <v>22</v>
      </c>
      <c r="AC2" s="43">
        <f>生徒による授業評価!P41</f>
        <v>3</v>
      </c>
      <c r="AD2" s="44" t="s">
        <v>93</v>
      </c>
      <c r="AE2" s="45" t="s">
        <v>81</v>
      </c>
      <c r="AF2" s="46"/>
      <c r="AG2" s="46"/>
      <c r="AH2" s="46"/>
      <c r="AI2" s="46"/>
      <c r="AJ2" s="46"/>
      <c r="AK2" s="46"/>
      <c r="AL2" s="46"/>
      <c r="AM2" s="46"/>
      <c r="AN2" s="46"/>
      <c r="AO2" s="46"/>
      <c r="AP2" s="46"/>
      <c r="AQ2" s="46"/>
      <c r="AR2" s="46"/>
      <c r="AS2" s="46"/>
      <c r="AT2" s="46"/>
      <c r="AU2" s="32"/>
      <c r="AV2" s="32"/>
      <c r="AW2" s="32"/>
      <c r="AX2" s="32"/>
      <c r="AY2" s="32"/>
      <c r="AZ2" s="32"/>
      <c r="BA2" s="32"/>
      <c r="BB2" s="32"/>
      <c r="BC2" s="32"/>
      <c r="BD2" s="32"/>
      <c r="BE2" s="32"/>
      <c r="BF2" s="32"/>
      <c r="BG2" s="32"/>
      <c r="BH2" s="32"/>
      <c r="BI2" s="32"/>
      <c r="BJ2" s="32"/>
      <c r="BK2" s="32"/>
      <c r="BL2" s="32"/>
      <c r="BM2" s="32"/>
      <c r="BN2" s="32"/>
    </row>
    <row r="3" spans="1:66" ht="19.5" customHeight="1" x14ac:dyDescent="0.4">
      <c r="A3" s="32"/>
      <c r="B3" s="32"/>
      <c r="C3" s="32"/>
      <c r="D3" s="32"/>
      <c r="E3" s="35" t="s">
        <v>92</v>
      </c>
      <c r="F3" s="35" t="s">
        <v>93</v>
      </c>
      <c r="G3" s="35" t="s">
        <v>92</v>
      </c>
      <c r="H3" s="35" t="s">
        <v>93</v>
      </c>
      <c r="I3" s="35" t="s">
        <v>92</v>
      </c>
      <c r="J3" s="35" t="s">
        <v>93</v>
      </c>
      <c r="K3" s="35" t="s">
        <v>92</v>
      </c>
      <c r="L3" s="35" t="s">
        <v>93</v>
      </c>
      <c r="M3" s="35" t="s">
        <v>92</v>
      </c>
      <c r="N3" s="35" t="s">
        <v>93</v>
      </c>
      <c r="O3" s="35" t="s">
        <v>92</v>
      </c>
      <c r="P3" s="35" t="s">
        <v>93</v>
      </c>
      <c r="Q3" s="35" t="s">
        <v>92</v>
      </c>
      <c r="R3" s="35" t="s">
        <v>93</v>
      </c>
      <c r="S3" s="35" t="s">
        <v>92</v>
      </c>
      <c r="T3" s="35" t="s">
        <v>93</v>
      </c>
      <c r="U3" s="35" t="s">
        <v>92</v>
      </c>
      <c r="V3" s="35" t="s">
        <v>93</v>
      </c>
      <c r="W3" s="35" t="s">
        <v>92</v>
      </c>
      <c r="X3" s="35" t="s">
        <v>93</v>
      </c>
      <c r="Y3" s="35" t="s">
        <v>92</v>
      </c>
      <c r="Z3" s="35" t="s">
        <v>93</v>
      </c>
      <c r="AA3" s="47" t="s">
        <v>97</v>
      </c>
      <c r="AB3" s="42">
        <v>21</v>
      </c>
      <c r="AC3" s="48">
        <f>教師による授業評価!P41</f>
        <v>2.8</v>
      </c>
      <c r="AD3" s="35" t="s">
        <v>92</v>
      </c>
      <c r="AE3" s="45" t="s">
        <v>82</v>
      </c>
      <c r="AF3" s="46"/>
      <c r="AG3" s="46"/>
      <c r="AH3" s="46"/>
      <c r="AI3" s="46"/>
      <c r="AJ3" s="46"/>
      <c r="AK3" s="46"/>
      <c r="AL3" s="46"/>
      <c r="AM3" s="46"/>
      <c r="AN3" s="46"/>
      <c r="AO3" s="46"/>
      <c r="AP3" s="46"/>
      <c r="AQ3" s="46"/>
      <c r="AR3" s="46"/>
      <c r="AS3" s="46"/>
      <c r="AT3" s="46"/>
      <c r="AU3" s="32"/>
      <c r="AV3" s="32"/>
      <c r="AW3" s="32"/>
      <c r="AX3" s="32"/>
      <c r="AY3" s="32"/>
      <c r="AZ3" s="32"/>
      <c r="BA3" s="32"/>
      <c r="BB3" s="32"/>
      <c r="BC3" s="32"/>
      <c r="BD3" s="32"/>
      <c r="BE3" s="32"/>
      <c r="BF3" s="32"/>
      <c r="BG3" s="32"/>
      <c r="BH3" s="32"/>
      <c r="BI3" s="32"/>
      <c r="BJ3" s="32"/>
      <c r="BK3" s="32"/>
      <c r="BL3" s="32"/>
      <c r="BM3" s="32"/>
      <c r="BN3" s="32"/>
    </row>
    <row r="4" spans="1:66" ht="19.5" customHeight="1" x14ac:dyDescent="0.4">
      <c r="A4" s="32"/>
      <c r="B4" s="32"/>
      <c r="C4" s="32"/>
      <c r="D4" s="32"/>
      <c r="E4" s="36">
        <f>教師による授業評価!D53</f>
        <v>0</v>
      </c>
      <c r="F4" s="36">
        <f>生徒による授業評価!D53</f>
        <v>0</v>
      </c>
      <c r="G4" s="36">
        <f>教師による授業評価!E53</f>
        <v>0</v>
      </c>
      <c r="H4" s="36">
        <f>生徒による授業評価!E53</f>
        <v>0</v>
      </c>
      <c r="I4" s="36">
        <f>教師による授業評価!F53</f>
        <v>0</v>
      </c>
      <c r="J4" s="36">
        <f>生徒による授業評価!F53</f>
        <v>0</v>
      </c>
      <c r="K4" s="36">
        <f>教師による授業評価!G53</f>
        <v>0</v>
      </c>
      <c r="L4" s="36">
        <f>生徒による授業評価!G53</f>
        <v>3</v>
      </c>
      <c r="M4" s="36">
        <f>教師による授業評価!H53</f>
        <v>0</v>
      </c>
      <c r="N4" s="36">
        <f>生徒による授業評価!H53</f>
        <v>1</v>
      </c>
      <c r="O4" s="36">
        <f>教師による授業評価!I53</f>
        <v>0</v>
      </c>
      <c r="P4" s="36">
        <f>生徒による授業評価!I53</f>
        <v>0</v>
      </c>
      <c r="Q4" s="36">
        <f>教師による授業評価!J53</f>
        <v>0</v>
      </c>
      <c r="R4" s="36">
        <f>生徒による授業評価!J53</f>
        <v>0</v>
      </c>
      <c r="S4" s="36">
        <f>教師による授業評価!K53</f>
        <v>0</v>
      </c>
      <c r="T4" s="36">
        <f>生徒による授業評価!K53</f>
        <v>1</v>
      </c>
      <c r="U4" s="36">
        <f>教師による授業評価!L53</f>
        <v>0</v>
      </c>
      <c r="V4" s="36">
        <f>生徒による授業評価!L53</f>
        <v>1</v>
      </c>
      <c r="W4" s="36">
        <f>教師による授業評価!M53</f>
        <v>0</v>
      </c>
      <c r="X4" s="36">
        <f>生徒による授業評価!M53</f>
        <v>0</v>
      </c>
      <c r="Y4" s="36">
        <f>教師による授業評価!N53</f>
        <v>0</v>
      </c>
      <c r="Z4" s="36">
        <f>生徒による授業評価!N53</f>
        <v>0</v>
      </c>
      <c r="AA4" s="41" t="s">
        <v>98</v>
      </c>
      <c r="AB4" s="42">
        <v>20</v>
      </c>
      <c r="AC4" s="49">
        <f>生徒による授業評価!P42</f>
        <v>3</v>
      </c>
      <c r="AD4" s="44" t="s">
        <v>93</v>
      </c>
      <c r="AE4" s="45" t="s">
        <v>83</v>
      </c>
      <c r="AF4" s="46"/>
      <c r="AG4" s="46"/>
      <c r="AH4" s="46"/>
      <c r="AI4" s="46"/>
      <c r="AJ4" s="46"/>
      <c r="AK4" s="46"/>
      <c r="AL4" s="46"/>
      <c r="AM4" s="46"/>
      <c r="AN4" s="46"/>
      <c r="AO4" s="46"/>
      <c r="AP4" s="46"/>
      <c r="AQ4" s="46"/>
      <c r="AR4" s="46"/>
      <c r="AS4" s="46"/>
      <c r="AT4" s="46"/>
      <c r="AU4" s="32"/>
      <c r="AV4" s="32"/>
      <c r="AW4" s="32"/>
      <c r="AX4" s="32"/>
      <c r="AY4" s="32"/>
      <c r="AZ4" s="32"/>
      <c r="BA4" s="32"/>
      <c r="BB4" s="32"/>
      <c r="BC4" s="32"/>
      <c r="BD4" s="32"/>
      <c r="BE4" s="32"/>
      <c r="BF4" s="32"/>
      <c r="BG4" s="32"/>
      <c r="BH4" s="32"/>
      <c r="BI4" s="32"/>
      <c r="BJ4" s="32"/>
      <c r="BK4" s="32"/>
      <c r="BL4" s="32"/>
      <c r="BM4" s="32"/>
      <c r="BN4" s="32"/>
    </row>
    <row r="5" spans="1:66" ht="19.5" customHeight="1" x14ac:dyDescent="0.4">
      <c r="A5" s="32"/>
      <c r="B5" s="32"/>
      <c r="C5" s="32"/>
      <c r="D5" s="32"/>
      <c r="E5" s="36">
        <f>教師による授業評価!D54</f>
        <v>2</v>
      </c>
      <c r="F5" s="36">
        <f>生徒による授業評価!D54</f>
        <v>4</v>
      </c>
      <c r="G5" s="36">
        <f>教師による授業評価!E54</f>
        <v>1</v>
      </c>
      <c r="H5" s="36">
        <f>生徒による授業評価!E54</f>
        <v>2</v>
      </c>
      <c r="I5" s="36">
        <f>教師による授業評価!F54</f>
        <v>1</v>
      </c>
      <c r="J5" s="36">
        <f>生徒による授業評価!F54</f>
        <v>2</v>
      </c>
      <c r="K5" s="36">
        <f>教師による授業評価!G54</f>
        <v>1</v>
      </c>
      <c r="L5" s="36">
        <f>生徒による授業評価!G54</f>
        <v>1</v>
      </c>
      <c r="M5" s="36">
        <f>教師による授業評価!H54</f>
        <v>2</v>
      </c>
      <c r="N5" s="36">
        <f>生徒による授業評価!H54</f>
        <v>3</v>
      </c>
      <c r="O5" s="36">
        <f>教師による授業評価!I54</f>
        <v>1</v>
      </c>
      <c r="P5" s="36">
        <f>生徒による授業評価!I54</f>
        <v>1</v>
      </c>
      <c r="Q5" s="36">
        <f>教師による授業評価!J54</f>
        <v>2</v>
      </c>
      <c r="R5" s="36">
        <f>生徒による授業評価!J54</f>
        <v>1</v>
      </c>
      <c r="S5" s="36">
        <f>教師による授業評価!K54</f>
        <v>1</v>
      </c>
      <c r="T5" s="36">
        <f>生徒による授業評価!K54</f>
        <v>2</v>
      </c>
      <c r="U5" s="36">
        <f>教師による授業評価!L54</f>
        <v>2</v>
      </c>
      <c r="V5" s="36">
        <f>生徒による授業評価!L54</f>
        <v>2</v>
      </c>
      <c r="W5" s="36">
        <f>教師による授業評価!M54</f>
        <v>1</v>
      </c>
      <c r="X5" s="36">
        <f>生徒による授業評価!M54</f>
        <v>1</v>
      </c>
      <c r="Y5" s="36">
        <f>教師による授業評価!N54</f>
        <v>2</v>
      </c>
      <c r="Z5" s="36">
        <f>生徒による授業評価!N54</f>
        <v>2</v>
      </c>
      <c r="AA5" s="41" t="s">
        <v>98</v>
      </c>
      <c r="AB5" s="42">
        <v>19</v>
      </c>
      <c r="AC5" s="48">
        <f>教師による授業評価!P42</f>
        <v>3.2</v>
      </c>
      <c r="AD5" s="35" t="s">
        <v>92</v>
      </c>
      <c r="AE5" s="45" t="s">
        <v>84</v>
      </c>
      <c r="AF5" s="46"/>
      <c r="AG5" s="46"/>
      <c r="AH5" s="46"/>
      <c r="AI5" s="46"/>
      <c r="AJ5" s="46"/>
      <c r="AK5" s="46"/>
      <c r="AL5" s="46"/>
      <c r="AM5" s="46"/>
      <c r="AN5" s="46"/>
      <c r="AO5" s="46"/>
      <c r="AP5" s="46"/>
      <c r="AQ5" s="46"/>
      <c r="AR5" s="46"/>
      <c r="AS5" s="46"/>
      <c r="AT5" s="46"/>
      <c r="AU5" s="32"/>
      <c r="AV5" s="32"/>
      <c r="AW5" s="32"/>
      <c r="AX5" s="32"/>
      <c r="AY5" s="32"/>
      <c r="AZ5" s="32"/>
      <c r="BA5" s="32"/>
      <c r="BB5" s="32"/>
      <c r="BC5" s="32"/>
      <c r="BD5" s="32"/>
      <c r="BE5" s="32"/>
      <c r="BF5" s="32"/>
      <c r="BG5" s="32"/>
      <c r="BH5" s="32"/>
      <c r="BI5" s="32"/>
      <c r="BJ5" s="32"/>
      <c r="BK5" s="32"/>
      <c r="BL5" s="32"/>
      <c r="BM5" s="32"/>
      <c r="BN5" s="32"/>
    </row>
    <row r="6" spans="1:66" ht="19.5" customHeight="1" x14ac:dyDescent="0.4">
      <c r="A6" s="32"/>
      <c r="B6" s="32"/>
      <c r="C6" s="32"/>
      <c r="D6" s="32"/>
      <c r="E6" s="36">
        <f>教師による授業評価!D55</f>
        <v>2</v>
      </c>
      <c r="F6" s="36">
        <f>生徒による授業評価!D55</f>
        <v>0</v>
      </c>
      <c r="G6" s="36">
        <f>教師による授業評価!E55</f>
        <v>2</v>
      </c>
      <c r="H6" s="36">
        <f>生徒による授業評価!E55</f>
        <v>2</v>
      </c>
      <c r="I6" s="36">
        <f>教師による授業評価!F55</f>
        <v>2</v>
      </c>
      <c r="J6" s="36">
        <f>生徒による授業評価!F55</f>
        <v>1</v>
      </c>
      <c r="K6" s="36">
        <f>教師による授業評価!G55</f>
        <v>2</v>
      </c>
      <c r="L6" s="36">
        <f>生徒による授業評価!G55</f>
        <v>0</v>
      </c>
      <c r="M6" s="36">
        <f>教師による授業評価!H55</f>
        <v>2</v>
      </c>
      <c r="N6" s="36">
        <f>生徒による授業評価!H55</f>
        <v>0</v>
      </c>
      <c r="O6" s="36">
        <f>教師による授業評価!I55</f>
        <v>2</v>
      </c>
      <c r="P6" s="36">
        <f>生徒による授業評価!I55</f>
        <v>1</v>
      </c>
      <c r="Q6" s="36">
        <f>教師による授業評価!J55</f>
        <v>2</v>
      </c>
      <c r="R6" s="36">
        <f>生徒による授業評価!J55</f>
        <v>2</v>
      </c>
      <c r="S6" s="36">
        <f>教師による授業評価!K55</f>
        <v>2</v>
      </c>
      <c r="T6" s="36">
        <f>生徒による授業評価!K55</f>
        <v>0</v>
      </c>
      <c r="U6" s="36">
        <f>教師による授業評価!L55</f>
        <v>2</v>
      </c>
      <c r="V6" s="36">
        <f>生徒による授業評価!L55</f>
        <v>1</v>
      </c>
      <c r="W6" s="36">
        <f>教師による授業評価!M55</f>
        <v>2</v>
      </c>
      <c r="X6" s="36">
        <f>生徒による授業評価!M55</f>
        <v>2</v>
      </c>
      <c r="Y6" s="36">
        <f>教師による授業評価!N55</f>
        <v>2</v>
      </c>
      <c r="Z6" s="36">
        <f>生徒による授業評価!N55</f>
        <v>1</v>
      </c>
      <c r="AA6" s="41" t="s">
        <v>99</v>
      </c>
      <c r="AB6" s="42">
        <v>18</v>
      </c>
      <c r="AC6" s="48">
        <f>生徒による授業評価!P43</f>
        <v>2.4</v>
      </c>
      <c r="AD6" s="44" t="s">
        <v>93</v>
      </c>
      <c r="AE6" s="45" t="s">
        <v>85</v>
      </c>
      <c r="AF6" s="46"/>
      <c r="AG6" s="46"/>
      <c r="AH6" s="46"/>
      <c r="AI6" s="46"/>
      <c r="AJ6" s="46"/>
      <c r="AK6" s="46"/>
      <c r="AL6" s="46"/>
      <c r="AM6" s="46"/>
      <c r="AN6" s="46"/>
      <c r="AO6" s="46"/>
      <c r="AP6" s="46"/>
      <c r="AQ6" s="46"/>
      <c r="AR6" s="46"/>
      <c r="AS6" s="46"/>
      <c r="AT6" s="46"/>
      <c r="AU6" s="32"/>
      <c r="AV6" s="32"/>
      <c r="AW6" s="32"/>
      <c r="AX6" s="32"/>
      <c r="AY6" s="32"/>
      <c r="AZ6" s="32"/>
      <c r="BA6" s="32"/>
      <c r="BB6" s="32"/>
      <c r="BC6" s="32"/>
      <c r="BD6" s="32"/>
      <c r="BE6" s="32"/>
      <c r="BF6" s="32"/>
      <c r="BG6" s="32"/>
      <c r="BH6" s="32"/>
      <c r="BI6" s="32"/>
      <c r="BJ6" s="32"/>
      <c r="BK6" s="32"/>
      <c r="BL6" s="32"/>
      <c r="BM6" s="32"/>
      <c r="BN6" s="32"/>
    </row>
    <row r="7" spans="1:66" ht="19.5" customHeight="1" x14ac:dyDescent="0.4">
      <c r="A7" s="32"/>
      <c r="B7" s="32"/>
      <c r="C7" s="32"/>
      <c r="D7" s="32"/>
      <c r="E7" s="36">
        <f>教師による授業評価!D56</f>
        <v>0</v>
      </c>
      <c r="F7" s="36">
        <f>生徒による授業評価!D56</f>
        <v>0</v>
      </c>
      <c r="G7" s="36">
        <f>教師による授業評価!E56</f>
        <v>1</v>
      </c>
      <c r="H7" s="36">
        <f>生徒による授業評価!E56</f>
        <v>0</v>
      </c>
      <c r="I7" s="36">
        <f>教師による授業評価!F56</f>
        <v>0</v>
      </c>
      <c r="J7" s="36">
        <f>生徒による授業評価!F56</f>
        <v>0</v>
      </c>
      <c r="K7" s="36">
        <f>教師による授業評価!G56</f>
        <v>1</v>
      </c>
      <c r="L7" s="36">
        <f>生徒による授業評価!G56</f>
        <v>0</v>
      </c>
      <c r="M7" s="36">
        <f>教師による授業評価!H56</f>
        <v>1</v>
      </c>
      <c r="N7" s="36">
        <f>生徒による授業評価!H56</f>
        <v>1</v>
      </c>
      <c r="O7" s="36">
        <f>教師による授業評価!I56</f>
        <v>2</v>
      </c>
      <c r="P7" s="36">
        <f>生徒による授業評価!I56</f>
        <v>1</v>
      </c>
      <c r="Q7" s="36">
        <f>教師による授業評価!J56</f>
        <v>1</v>
      </c>
      <c r="R7" s="36">
        <f>生徒による授業評価!J56</f>
        <v>2</v>
      </c>
      <c r="S7" s="36">
        <f>教師による授業評価!K56</f>
        <v>2</v>
      </c>
      <c r="T7" s="36">
        <f>生徒による授業評価!K56</f>
        <v>1</v>
      </c>
      <c r="U7" s="36">
        <f>教師による授業評価!L56</f>
        <v>1</v>
      </c>
      <c r="V7" s="36">
        <f>生徒による授業評価!L56</f>
        <v>1</v>
      </c>
      <c r="W7" s="36">
        <f>教師による授業評価!M56</f>
        <v>2</v>
      </c>
      <c r="X7" s="36">
        <f>生徒による授業評価!M56</f>
        <v>1</v>
      </c>
      <c r="Y7" s="36">
        <f>教師による授業評価!N56</f>
        <v>1</v>
      </c>
      <c r="Z7" s="36">
        <f>生徒による授業評価!N56</f>
        <v>2</v>
      </c>
      <c r="AA7" s="41" t="s">
        <v>99</v>
      </c>
      <c r="AB7" s="42">
        <v>17</v>
      </c>
      <c r="AC7" s="48">
        <f>教師による授業評価!P43</f>
        <v>2.8</v>
      </c>
      <c r="AD7" s="35" t="s">
        <v>92</v>
      </c>
      <c r="AE7" s="45" t="s">
        <v>86</v>
      </c>
      <c r="AF7" s="46"/>
      <c r="AG7" s="46"/>
      <c r="AH7" s="46"/>
      <c r="AI7" s="46"/>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row>
    <row r="8" spans="1:66" ht="19.5" customHeight="1" x14ac:dyDescent="0.4">
      <c r="A8" s="32"/>
      <c r="B8" s="32"/>
      <c r="C8" s="32"/>
      <c r="D8" s="32"/>
      <c r="E8" s="32"/>
      <c r="F8" s="32"/>
      <c r="G8" s="32"/>
      <c r="H8" s="32"/>
      <c r="I8" s="32"/>
      <c r="J8" s="32"/>
      <c r="K8" s="32"/>
      <c r="L8" s="32"/>
      <c r="M8" s="32"/>
      <c r="N8" s="32"/>
      <c r="O8" s="32"/>
      <c r="P8" s="32"/>
      <c r="Q8" s="32"/>
      <c r="R8" s="32"/>
      <c r="S8" s="32"/>
      <c r="T8" s="46"/>
      <c r="U8" s="46"/>
      <c r="V8" s="46"/>
      <c r="W8" s="46"/>
      <c r="X8" s="46"/>
      <c r="Y8" s="46"/>
      <c r="Z8" s="46"/>
      <c r="AA8" s="41" t="s">
        <v>100</v>
      </c>
      <c r="AB8" s="42">
        <v>16</v>
      </c>
      <c r="AC8" s="49">
        <f>生徒による授業評価!P44</f>
        <v>2.25</v>
      </c>
      <c r="AD8" s="44" t="s">
        <v>93</v>
      </c>
      <c r="AE8" s="45" t="s">
        <v>87</v>
      </c>
      <c r="AF8" s="46"/>
      <c r="AG8" s="46"/>
      <c r="AH8" s="46"/>
      <c r="AI8" s="46"/>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row>
    <row r="9" spans="1:66" ht="19.5" customHeight="1" x14ac:dyDescent="0.4">
      <c r="A9" s="32"/>
      <c r="B9" s="32"/>
      <c r="C9" s="32"/>
      <c r="D9" s="32"/>
      <c r="E9" s="32" t="s">
        <v>76</v>
      </c>
      <c r="F9" s="32" t="s">
        <v>75</v>
      </c>
      <c r="G9" s="32" t="s">
        <v>74</v>
      </c>
      <c r="H9" s="32" t="s">
        <v>73</v>
      </c>
      <c r="I9" s="32" t="s">
        <v>72</v>
      </c>
      <c r="J9" s="32" t="s">
        <v>71</v>
      </c>
      <c r="K9" s="32" t="s">
        <v>70</v>
      </c>
      <c r="L9" s="32" t="s">
        <v>69</v>
      </c>
      <c r="M9" s="32" t="s">
        <v>68</v>
      </c>
      <c r="N9" s="32" t="s">
        <v>67</v>
      </c>
      <c r="O9" s="32" t="s">
        <v>78</v>
      </c>
      <c r="P9" s="32"/>
      <c r="Q9" s="32"/>
      <c r="R9" s="32"/>
      <c r="S9" s="32"/>
      <c r="T9" s="46"/>
      <c r="U9" s="46"/>
      <c r="V9" s="46"/>
      <c r="W9" s="46"/>
      <c r="X9" s="46"/>
      <c r="Y9" s="46"/>
      <c r="Z9" s="46"/>
      <c r="AA9" s="41" t="s">
        <v>100</v>
      </c>
      <c r="AB9" s="42">
        <v>15</v>
      </c>
      <c r="AC9" s="48">
        <f>教師による授業評価!P44</f>
        <v>3.2</v>
      </c>
      <c r="AD9" s="35" t="s">
        <v>92</v>
      </c>
      <c r="AE9" s="45" t="s">
        <v>88</v>
      </c>
      <c r="AF9" s="46"/>
      <c r="AG9" s="46"/>
      <c r="AH9" s="46"/>
      <c r="AI9" s="46"/>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row>
    <row r="10" spans="1:66" ht="19.5" customHeight="1" x14ac:dyDescent="0.4">
      <c r="A10" s="32"/>
      <c r="B10" s="32"/>
      <c r="C10" s="32"/>
      <c r="D10" s="32" t="s">
        <v>93</v>
      </c>
      <c r="E10" s="37">
        <f>生徒による授業評価!D59</f>
        <v>2</v>
      </c>
      <c r="F10" s="37">
        <f>生徒による授業評価!E59</f>
        <v>2</v>
      </c>
      <c r="G10" s="37">
        <f>生徒による授業評価!F59</f>
        <v>2.6</v>
      </c>
      <c r="H10" s="37">
        <f>生徒による授業評価!G59</f>
        <v>2.75</v>
      </c>
      <c r="I10" s="37">
        <f>生徒による授業評価!H59</f>
        <v>1.8</v>
      </c>
      <c r="J10" s="37">
        <f>生徒による授業評価!I59</f>
        <v>2</v>
      </c>
      <c r="K10" s="37">
        <f>生徒による授業評価!J59</f>
        <v>2.8</v>
      </c>
      <c r="L10" s="37">
        <f>生徒による授業評価!K59</f>
        <v>3.75</v>
      </c>
      <c r="M10" s="37">
        <f>生徒による授業評価!L59</f>
        <v>2.67</v>
      </c>
      <c r="N10" s="37">
        <f>生徒による授業評価!M59</f>
        <v>2.5</v>
      </c>
      <c r="O10" s="37">
        <f>生徒による授業評価!N59</f>
        <v>3</v>
      </c>
      <c r="P10" s="32"/>
      <c r="Q10" s="32"/>
      <c r="R10" s="32"/>
      <c r="S10" s="32"/>
      <c r="T10" s="46"/>
      <c r="U10" s="46"/>
      <c r="V10" s="46"/>
      <c r="W10" s="46"/>
      <c r="X10" s="46"/>
      <c r="Y10" s="46"/>
      <c r="Z10" s="46"/>
      <c r="AA10" s="41" t="s">
        <v>101</v>
      </c>
      <c r="AB10" s="42">
        <v>14</v>
      </c>
      <c r="AC10" s="49">
        <f>生徒による授業評価!P45</f>
        <v>3.2</v>
      </c>
      <c r="AD10" s="44" t="s">
        <v>93</v>
      </c>
      <c r="AE10" s="45" t="s">
        <v>89</v>
      </c>
      <c r="AF10" s="46"/>
      <c r="AG10" s="46"/>
      <c r="AH10" s="46"/>
      <c r="AI10" s="46"/>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row>
    <row r="11" spans="1:66" ht="57.75" x14ac:dyDescent="0.4">
      <c r="A11" s="32"/>
      <c r="B11" s="32"/>
      <c r="C11" s="32"/>
      <c r="D11" s="32" t="s">
        <v>92</v>
      </c>
      <c r="E11" s="37">
        <f>教師による授業評価!D59</f>
        <v>2.2000000000000002</v>
      </c>
      <c r="F11" s="37">
        <f>教師による授業評価!E59</f>
        <v>1.8</v>
      </c>
      <c r="G11" s="37">
        <f>教師による授業評価!F59</f>
        <v>2.2000000000000002</v>
      </c>
      <c r="H11" s="37">
        <f>教師による授業評価!G59</f>
        <v>1.8</v>
      </c>
      <c r="I11" s="37">
        <f>教師による授業評価!H59</f>
        <v>2.2000000000000002</v>
      </c>
      <c r="J11" s="37">
        <f>教師による授業評価!I59</f>
        <v>1.8</v>
      </c>
      <c r="K11" s="37">
        <f>教師による授業評価!J59</f>
        <v>2.2000000000000002</v>
      </c>
      <c r="L11" s="37">
        <f>教師による授業評価!K59</f>
        <v>2</v>
      </c>
      <c r="M11" s="37">
        <f>教師による授業評価!L59</f>
        <v>2.34</v>
      </c>
      <c r="N11" s="37">
        <f>教師による授業評価!M59</f>
        <v>2</v>
      </c>
      <c r="O11" s="37">
        <f>教師による授業評価!N59</f>
        <v>2.5</v>
      </c>
      <c r="P11" s="32"/>
      <c r="Q11" s="32"/>
      <c r="R11" s="32"/>
      <c r="S11" s="32"/>
      <c r="T11" s="46"/>
      <c r="U11" s="46"/>
      <c r="V11" s="46"/>
      <c r="W11" s="46"/>
      <c r="X11" s="46"/>
      <c r="Y11" s="46"/>
      <c r="Z11" s="46"/>
      <c r="AA11" s="41" t="s">
        <v>101</v>
      </c>
      <c r="AB11" s="42">
        <v>13</v>
      </c>
      <c r="AC11" s="48">
        <f>教師による授業評価!P45</f>
        <v>2.8</v>
      </c>
      <c r="AD11" s="35" t="s">
        <v>92</v>
      </c>
      <c r="AE11" s="45" t="s">
        <v>90</v>
      </c>
      <c r="AF11" s="46"/>
      <c r="AG11" s="46"/>
      <c r="AH11" s="46"/>
      <c r="AI11" s="46"/>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row>
    <row r="12" spans="1:66" ht="21.95" customHeight="1" x14ac:dyDescent="0.4">
      <c r="A12" s="32"/>
      <c r="B12" s="100" t="s">
        <v>80</v>
      </c>
      <c r="C12" s="100"/>
      <c r="D12" s="100"/>
      <c r="E12" s="100"/>
      <c r="F12" s="100"/>
      <c r="G12" s="100"/>
      <c r="H12" s="100"/>
      <c r="I12" s="100"/>
      <c r="J12" s="100"/>
      <c r="K12" s="100"/>
      <c r="L12" s="100"/>
      <c r="M12" s="100"/>
      <c r="N12" s="100"/>
      <c r="O12" s="100"/>
      <c r="P12" s="100"/>
      <c r="Q12" s="100"/>
      <c r="R12" s="32"/>
      <c r="S12" s="32"/>
      <c r="T12" s="46"/>
      <c r="U12" s="46"/>
      <c r="V12" s="46"/>
      <c r="W12" s="46"/>
      <c r="X12" s="46"/>
      <c r="Y12" s="46"/>
      <c r="Z12" s="46"/>
      <c r="AA12" s="41" t="s">
        <v>102</v>
      </c>
      <c r="AB12" s="42">
        <v>12</v>
      </c>
      <c r="AC12" s="49">
        <f>生徒による授業評価!P46</f>
        <v>3</v>
      </c>
      <c r="AD12" s="44" t="s">
        <v>93</v>
      </c>
      <c r="AE12" s="45" t="s">
        <v>91</v>
      </c>
      <c r="AF12" s="46"/>
      <c r="AG12" s="46"/>
      <c r="AH12" s="46"/>
      <c r="AI12" s="46"/>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row>
    <row r="13" spans="1:66" ht="21.95" customHeight="1" x14ac:dyDescent="0.4">
      <c r="A13" s="32"/>
      <c r="B13" s="100"/>
      <c r="C13" s="100"/>
      <c r="D13" s="100"/>
      <c r="E13" s="100"/>
      <c r="F13" s="100"/>
      <c r="G13" s="100"/>
      <c r="H13" s="100"/>
      <c r="I13" s="100"/>
      <c r="J13" s="100"/>
      <c r="K13" s="100"/>
      <c r="L13" s="100"/>
      <c r="M13" s="100"/>
      <c r="N13" s="100"/>
      <c r="O13" s="100"/>
      <c r="P13" s="100"/>
      <c r="Q13" s="100"/>
      <c r="R13" s="32"/>
      <c r="S13" s="32"/>
      <c r="T13" s="46"/>
      <c r="U13" s="46"/>
      <c r="V13" s="46"/>
      <c r="W13" s="46"/>
      <c r="X13" s="46"/>
      <c r="Y13" s="46"/>
      <c r="Z13" s="46"/>
      <c r="AA13" s="41" t="s">
        <v>102</v>
      </c>
      <c r="AB13" s="42">
        <v>11</v>
      </c>
      <c r="AC13" s="50">
        <f>教師による授業評価!P46</f>
        <v>3.2</v>
      </c>
      <c r="AD13" s="35" t="s">
        <v>92</v>
      </c>
      <c r="AE13" s="32"/>
      <c r="AF13" s="46"/>
      <c r="AG13" s="46"/>
      <c r="AH13" s="46"/>
      <c r="AI13" s="46"/>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row>
    <row r="14" spans="1:66" ht="21.95" customHeight="1" x14ac:dyDescent="0.4">
      <c r="A14" s="32"/>
      <c r="B14" s="103" t="s">
        <v>117</v>
      </c>
      <c r="C14" s="103"/>
      <c r="D14" s="103"/>
      <c r="E14" s="103"/>
      <c r="F14" s="103"/>
      <c r="G14" s="103"/>
      <c r="H14" s="103"/>
      <c r="I14" s="103"/>
      <c r="J14" s="103"/>
      <c r="K14" s="103"/>
      <c r="L14" s="103"/>
      <c r="M14" s="103"/>
      <c r="N14" s="103"/>
      <c r="O14" s="103"/>
      <c r="P14" s="103"/>
      <c r="Q14" s="103"/>
      <c r="R14" s="32"/>
      <c r="S14" s="32"/>
      <c r="T14" s="32"/>
      <c r="U14" s="32"/>
      <c r="V14" s="32"/>
      <c r="W14" s="32"/>
      <c r="X14" s="32"/>
      <c r="Y14" s="32"/>
      <c r="Z14" s="32"/>
      <c r="AA14" s="41" t="s">
        <v>103</v>
      </c>
      <c r="AB14" s="42">
        <v>10</v>
      </c>
      <c r="AC14" s="50">
        <f>生徒による授業評価!P47</f>
        <v>2.2000000000000002</v>
      </c>
      <c r="AD14" s="44" t="s">
        <v>93</v>
      </c>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row>
    <row r="15" spans="1:66" ht="21.95" customHeight="1" x14ac:dyDescent="0.4">
      <c r="A15" s="32"/>
      <c r="B15" s="103"/>
      <c r="C15" s="103"/>
      <c r="D15" s="103"/>
      <c r="E15" s="103"/>
      <c r="F15" s="103"/>
      <c r="G15" s="103"/>
      <c r="H15" s="103"/>
      <c r="I15" s="103"/>
      <c r="J15" s="103"/>
      <c r="K15" s="103"/>
      <c r="L15" s="103"/>
      <c r="M15" s="103"/>
      <c r="N15" s="103"/>
      <c r="O15" s="103"/>
      <c r="P15" s="103"/>
      <c r="Q15" s="103"/>
      <c r="R15" s="32"/>
      <c r="S15" s="32"/>
      <c r="T15" s="32"/>
      <c r="U15" s="32"/>
      <c r="V15" s="32"/>
      <c r="W15" s="32"/>
      <c r="X15" s="32"/>
      <c r="Y15" s="32"/>
      <c r="Z15" s="32"/>
      <c r="AA15" s="41" t="s">
        <v>103</v>
      </c>
      <c r="AB15" s="42">
        <v>9</v>
      </c>
      <c r="AC15" s="37">
        <f>教師による授業評価!P47</f>
        <v>2.8</v>
      </c>
      <c r="AD15" s="35" t="s">
        <v>92</v>
      </c>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row>
    <row r="16" spans="1:66" ht="6.6" customHeight="1" x14ac:dyDescent="0.4">
      <c r="A16" s="32"/>
      <c r="C16" s="31"/>
      <c r="D16" s="31"/>
      <c r="E16" s="31"/>
      <c r="F16" s="31"/>
      <c r="G16" s="31"/>
      <c r="H16" s="31"/>
      <c r="I16" s="31"/>
      <c r="J16" s="31"/>
      <c r="K16" s="31"/>
      <c r="L16" s="31"/>
      <c r="M16" s="31"/>
      <c r="N16" s="31"/>
      <c r="O16" s="31"/>
      <c r="P16" s="31"/>
      <c r="Q16" s="31"/>
      <c r="R16" s="32"/>
      <c r="S16" s="32"/>
      <c r="T16" s="32"/>
      <c r="U16" s="32"/>
      <c r="V16" s="32"/>
      <c r="W16" s="32"/>
      <c r="X16" s="32"/>
      <c r="Y16" s="32"/>
      <c r="Z16" s="32"/>
      <c r="AA16" s="41" t="s">
        <v>104</v>
      </c>
      <c r="AB16" s="42">
        <v>8</v>
      </c>
      <c r="AC16" s="50">
        <f>生徒による授業評価!P48</f>
        <v>1.25</v>
      </c>
      <c r="AD16" s="44" t="s">
        <v>93</v>
      </c>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row>
    <row r="17" spans="1:66" ht="18" customHeight="1" x14ac:dyDescent="0.4">
      <c r="A17" s="32"/>
      <c r="B17" s="31"/>
      <c r="C17" s="31"/>
      <c r="D17" s="31"/>
      <c r="E17" s="31"/>
      <c r="F17" s="31"/>
      <c r="G17" s="31"/>
      <c r="H17" s="31"/>
      <c r="R17" s="32"/>
      <c r="S17" s="32"/>
      <c r="T17" s="32"/>
      <c r="U17" s="32"/>
      <c r="V17" s="32"/>
      <c r="W17" s="32"/>
      <c r="X17" s="32"/>
      <c r="Y17" s="32"/>
      <c r="Z17" s="32"/>
      <c r="AA17" s="41" t="s">
        <v>104</v>
      </c>
      <c r="AB17" s="42">
        <v>7</v>
      </c>
      <c r="AC17" s="37">
        <f>教師による授業評価!P48</f>
        <v>3</v>
      </c>
      <c r="AD17" s="35" t="s">
        <v>92</v>
      </c>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row>
    <row r="18" spans="1:66" ht="18.600000000000001" customHeight="1" x14ac:dyDescent="0.4">
      <c r="A18" s="32"/>
      <c r="R18" s="32"/>
      <c r="S18" s="32"/>
      <c r="T18" s="32"/>
      <c r="U18" s="32"/>
      <c r="V18" s="32"/>
      <c r="W18" s="32"/>
      <c r="X18" s="32"/>
      <c r="Y18" s="32"/>
      <c r="Z18" s="32"/>
      <c r="AA18" s="41" t="s">
        <v>96</v>
      </c>
      <c r="AB18" s="42">
        <v>6</v>
      </c>
      <c r="AC18" s="50">
        <f>生徒による授業評価!P49</f>
        <v>2.33</v>
      </c>
      <c r="AD18" s="44" t="s">
        <v>93</v>
      </c>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row>
    <row r="19" spans="1:66" ht="18" customHeight="1" x14ac:dyDescent="0.4">
      <c r="A19" s="32"/>
      <c r="R19" s="32"/>
      <c r="S19" s="32"/>
      <c r="T19" s="32"/>
      <c r="U19" s="32"/>
      <c r="V19" s="32"/>
      <c r="W19" s="32"/>
      <c r="X19" s="32"/>
      <c r="Y19" s="32"/>
      <c r="Z19" s="32"/>
      <c r="AA19" s="41" t="s">
        <v>96</v>
      </c>
      <c r="AB19" s="42">
        <v>5</v>
      </c>
      <c r="AC19" s="37">
        <f>教師による授業評価!P49</f>
        <v>2.66</v>
      </c>
      <c r="AD19" s="35" t="s">
        <v>92</v>
      </c>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row>
    <row r="20" spans="1:66" ht="18" customHeight="1" x14ac:dyDescent="0.4">
      <c r="A20" s="32"/>
      <c r="R20" s="32"/>
      <c r="S20" s="32"/>
      <c r="T20" s="32"/>
      <c r="U20" s="32"/>
      <c r="V20" s="32"/>
      <c r="W20" s="32"/>
      <c r="X20" s="32"/>
      <c r="Y20" s="32"/>
      <c r="Z20" s="32"/>
      <c r="AA20" s="41" t="s">
        <v>95</v>
      </c>
      <c r="AB20" s="42">
        <v>4</v>
      </c>
      <c r="AC20" s="43">
        <f>生徒による授業評価!P50</f>
        <v>2.5</v>
      </c>
      <c r="AD20" s="44" t="s">
        <v>93</v>
      </c>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row>
    <row r="21" spans="1:66" ht="18" customHeight="1" x14ac:dyDescent="0.4">
      <c r="A21" s="32"/>
      <c r="R21" s="32"/>
      <c r="S21" s="32"/>
      <c r="T21" s="32"/>
      <c r="U21" s="32"/>
      <c r="V21" s="32"/>
      <c r="W21" s="32"/>
      <c r="X21" s="32"/>
      <c r="Y21" s="32"/>
      <c r="Z21" s="32"/>
      <c r="AA21" s="41" t="s">
        <v>95</v>
      </c>
      <c r="AB21" s="42">
        <v>3</v>
      </c>
      <c r="AC21" s="50">
        <f>教師による授業評価!P50</f>
        <v>3</v>
      </c>
      <c r="AD21" s="35" t="s">
        <v>92</v>
      </c>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row>
    <row r="22" spans="1:66" ht="18" customHeight="1" x14ac:dyDescent="0.4">
      <c r="A22" s="32"/>
      <c r="R22" s="32"/>
      <c r="S22" s="32"/>
      <c r="T22" s="32"/>
      <c r="U22" s="32"/>
      <c r="V22" s="32"/>
      <c r="W22" s="32"/>
      <c r="X22" s="32"/>
      <c r="Y22" s="32"/>
      <c r="Z22" s="32"/>
      <c r="AA22" s="41" t="s">
        <v>94</v>
      </c>
      <c r="AB22" s="42">
        <v>2</v>
      </c>
      <c r="AC22" s="43">
        <f>生徒による授業評価!P51</f>
        <v>2</v>
      </c>
      <c r="AD22" s="44" t="s">
        <v>93</v>
      </c>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row>
    <row r="23" spans="1:66" ht="18" customHeight="1" x14ac:dyDescent="0.4">
      <c r="A23" s="32"/>
      <c r="R23" s="32"/>
      <c r="S23" s="32"/>
      <c r="T23" s="32"/>
      <c r="U23" s="32"/>
      <c r="V23" s="32"/>
      <c r="W23" s="32"/>
      <c r="X23" s="32"/>
      <c r="Y23" s="32"/>
      <c r="Z23" s="32"/>
      <c r="AA23" s="41" t="s">
        <v>94</v>
      </c>
      <c r="AB23" s="42">
        <v>1</v>
      </c>
      <c r="AC23" s="50">
        <f>教師による授業評価!P51</f>
        <v>2.5</v>
      </c>
      <c r="AD23" s="35" t="s">
        <v>92</v>
      </c>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row>
    <row r="24" spans="1:66" ht="18" customHeight="1" x14ac:dyDescent="0.4">
      <c r="A24" s="32"/>
      <c r="R24" s="32"/>
      <c r="S24" s="32"/>
      <c r="T24" s="32"/>
      <c r="U24" s="32"/>
      <c r="V24" s="32"/>
      <c r="W24" s="32"/>
      <c r="X24" s="32"/>
      <c r="Y24" s="32"/>
      <c r="Z24" s="32"/>
      <c r="AA24" s="51"/>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row>
    <row r="25" spans="1:66" ht="18" customHeight="1" x14ac:dyDescent="0.4">
      <c r="A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row>
    <row r="26" spans="1:66" ht="18" customHeight="1" x14ac:dyDescent="0.4">
      <c r="A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row>
    <row r="27" spans="1:66" ht="18" customHeight="1" x14ac:dyDescent="0.4">
      <c r="A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row>
    <row r="28" spans="1:66" ht="18" customHeight="1" x14ac:dyDescent="0.4">
      <c r="A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row>
    <row r="29" spans="1:66" ht="18" customHeight="1" x14ac:dyDescent="0.4">
      <c r="A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row>
    <row r="30" spans="1:66" ht="18" customHeight="1" x14ac:dyDescent="0.4">
      <c r="A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row>
    <row r="31" spans="1:66" ht="18" customHeight="1" x14ac:dyDescent="0.4">
      <c r="A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row>
    <row r="32" spans="1:66" ht="18" customHeight="1" x14ac:dyDescent="0.4">
      <c r="A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row>
    <row r="33" spans="1:66" ht="18" customHeight="1" x14ac:dyDescent="0.4">
      <c r="A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row>
    <row r="34" spans="1:66" ht="18" customHeight="1" x14ac:dyDescent="0.4">
      <c r="A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row>
    <row r="35" spans="1:66" ht="18" customHeight="1" x14ac:dyDescent="0.4">
      <c r="A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row>
    <row r="36" spans="1:66" ht="18" customHeight="1" x14ac:dyDescent="0.4">
      <c r="A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row>
    <row r="37" spans="1:66" ht="18" customHeight="1" x14ac:dyDescent="0.4">
      <c r="A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row>
    <row r="38" spans="1:66" ht="18.600000000000001" customHeight="1" x14ac:dyDescent="0.4">
      <c r="A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row>
    <row r="39" spans="1:66" ht="19.5" customHeight="1" x14ac:dyDescent="0.4">
      <c r="A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row>
    <row r="40" spans="1:66" ht="18.75" customHeight="1" x14ac:dyDescent="0.4">
      <c r="A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row>
    <row r="41" spans="1:66" ht="18.75" customHeight="1" x14ac:dyDescent="0.4">
      <c r="A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row>
    <row r="42" spans="1:66" x14ac:dyDescent="0.4">
      <c r="A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row>
    <row r="43" spans="1:66" ht="21" customHeight="1" x14ac:dyDescent="0.4">
      <c r="A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row>
    <row r="44" spans="1:66" ht="21" customHeight="1" x14ac:dyDescent="0.4">
      <c r="A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row>
    <row r="45" spans="1:66" ht="21" customHeight="1" x14ac:dyDescent="0.4">
      <c r="A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row>
    <row r="46" spans="1:66" ht="21" customHeight="1" x14ac:dyDescent="0.4">
      <c r="A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row>
    <row r="47" spans="1:66" ht="21" customHeight="1" thickBot="1" x14ac:dyDescent="0.45">
      <c r="A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row>
    <row r="48" spans="1:66" ht="20.100000000000001" customHeight="1" thickBot="1" x14ac:dyDescent="0.45">
      <c r="A48" s="32"/>
      <c r="O48" s="89" t="s">
        <v>77</v>
      </c>
      <c r="P48" s="91" t="s">
        <v>7</v>
      </c>
      <c r="Q48" s="9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row>
    <row r="49" spans="1:66" ht="20.100000000000001" customHeight="1" thickBot="1" x14ac:dyDescent="0.45">
      <c r="A49" s="32"/>
      <c r="O49" s="90"/>
      <c r="P49" s="53" t="s">
        <v>93</v>
      </c>
      <c r="Q49" s="52" t="s">
        <v>92</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row>
    <row r="50" spans="1:66" ht="20.100000000000001" customHeight="1" x14ac:dyDescent="0.4">
      <c r="A50" s="32"/>
      <c r="O50" s="95" t="s">
        <v>76</v>
      </c>
      <c r="P50" s="102">
        <f>生徒による授業評価!D45</f>
        <v>2</v>
      </c>
      <c r="Q50" s="101">
        <f>教師による授業評価!D45</f>
        <v>2.2000000000000002</v>
      </c>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row>
    <row r="51" spans="1:66" ht="20.100000000000001" customHeight="1" x14ac:dyDescent="0.4">
      <c r="A51" s="32"/>
      <c r="O51" s="93"/>
      <c r="P51" s="96"/>
      <c r="Q51" s="98"/>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row>
    <row r="52" spans="1:66" ht="20.100000000000001" customHeight="1" x14ac:dyDescent="0.4">
      <c r="A52" s="32"/>
      <c r="O52" s="93" t="s">
        <v>75</v>
      </c>
      <c r="P52" s="96">
        <f>生徒による授業評価!E45</f>
        <v>2</v>
      </c>
      <c r="Q52" s="98">
        <f>教師による授業評価!E45</f>
        <v>1.8</v>
      </c>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row>
    <row r="53" spans="1:66" ht="20.100000000000001" customHeight="1" x14ac:dyDescent="0.4">
      <c r="A53" s="32"/>
      <c r="O53" s="93"/>
      <c r="P53" s="96"/>
      <c r="Q53" s="98"/>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row>
    <row r="54" spans="1:66" ht="20.100000000000001" customHeight="1" x14ac:dyDescent="0.4">
      <c r="A54" s="32"/>
      <c r="O54" s="93" t="s">
        <v>74</v>
      </c>
      <c r="P54" s="96">
        <f>生徒による授業評価!F45</f>
        <v>2.6</v>
      </c>
      <c r="Q54" s="98">
        <f>教師による授業評価!F45</f>
        <v>2.2000000000000002</v>
      </c>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row>
    <row r="55" spans="1:66" ht="20.100000000000001" customHeight="1" x14ac:dyDescent="0.4">
      <c r="A55" s="32"/>
      <c r="O55" s="93"/>
      <c r="P55" s="96"/>
      <c r="Q55" s="98"/>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row>
    <row r="56" spans="1:66" ht="20.100000000000001" customHeight="1" x14ac:dyDescent="0.4">
      <c r="A56" s="32"/>
      <c r="O56" s="93" t="s">
        <v>73</v>
      </c>
      <c r="P56" s="96">
        <f>生徒による授業評価!G45</f>
        <v>2.75</v>
      </c>
      <c r="Q56" s="98">
        <f>教師による授業評価!G45</f>
        <v>1.8</v>
      </c>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row>
    <row r="57" spans="1:66" ht="20.100000000000001" customHeight="1" x14ac:dyDescent="0.4">
      <c r="A57" s="32"/>
      <c r="O57" s="93"/>
      <c r="P57" s="96"/>
      <c r="Q57" s="98"/>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row>
    <row r="58" spans="1:66" ht="20.100000000000001" customHeight="1" x14ac:dyDescent="0.4">
      <c r="A58" s="32"/>
      <c r="O58" s="93" t="s">
        <v>72</v>
      </c>
      <c r="P58" s="96">
        <f>生徒による授業評価!H45</f>
        <v>1.8</v>
      </c>
      <c r="Q58" s="98">
        <f>教師による授業評価!H45</f>
        <v>2.2000000000000002</v>
      </c>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row>
    <row r="59" spans="1:66" ht="20.100000000000001" customHeight="1" x14ac:dyDescent="0.4">
      <c r="A59" s="32"/>
      <c r="O59" s="93"/>
      <c r="P59" s="96"/>
      <c r="Q59" s="98"/>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row>
    <row r="60" spans="1:66" ht="20.100000000000001" customHeight="1" x14ac:dyDescent="0.4">
      <c r="A60" s="32"/>
      <c r="O60" s="93" t="s">
        <v>71</v>
      </c>
      <c r="P60" s="96">
        <f>生徒による授業評価!I45</f>
        <v>2</v>
      </c>
      <c r="Q60" s="98">
        <f>教師による授業評価!I45</f>
        <v>1.8</v>
      </c>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row>
    <row r="61" spans="1:66" ht="20.100000000000001" customHeight="1" x14ac:dyDescent="0.4">
      <c r="A61" s="32"/>
      <c r="O61" s="93"/>
      <c r="P61" s="96"/>
      <c r="Q61" s="98"/>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row>
    <row r="62" spans="1:66" ht="20.100000000000001" customHeight="1" x14ac:dyDescent="0.4">
      <c r="A62" s="32"/>
      <c r="O62" s="93" t="s">
        <v>70</v>
      </c>
      <c r="P62" s="96">
        <f>生徒による授業評価!J45</f>
        <v>2.8</v>
      </c>
      <c r="Q62" s="98">
        <f>教師による授業評価!J45</f>
        <v>2.2000000000000002</v>
      </c>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row>
    <row r="63" spans="1:66" ht="20.100000000000001" customHeight="1" x14ac:dyDescent="0.4">
      <c r="A63" s="32"/>
      <c r="O63" s="93"/>
      <c r="P63" s="96"/>
      <c r="Q63" s="98"/>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row>
    <row r="64" spans="1:66" ht="20.100000000000001" customHeight="1" x14ac:dyDescent="0.4">
      <c r="A64" s="32"/>
      <c r="O64" s="93" t="s">
        <v>69</v>
      </c>
      <c r="P64" s="96">
        <f>生徒による授業評価!K45</f>
        <v>3.75</v>
      </c>
      <c r="Q64" s="98">
        <f>教師による授業評価!K45</f>
        <v>2</v>
      </c>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row>
    <row r="65" spans="1:66" ht="20.100000000000001" customHeight="1" x14ac:dyDescent="0.4">
      <c r="A65" s="32"/>
      <c r="O65" s="93"/>
      <c r="P65" s="96"/>
      <c r="Q65" s="98"/>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row>
    <row r="66" spans="1:66" ht="20.100000000000001" customHeight="1" x14ac:dyDescent="0.4">
      <c r="A66" s="32"/>
      <c r="O66" s="93" t="s">
        <v>68</v>
      </c>
      <c r="P66" s="96">
        <f>生徒による授業評価!L45</f>
        <v>2.67</v>
      </c>
      <c r="Q66" s="98">
        <f>教師による授業評価!L45</f>
        <v>2.34</v>
      </c>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row>
    <row r="67" spans="1:66" ht="20.100000000000001" customHeight="1" x14ac:dyDescent="0.4">
      <c r="A67" s="32"/>
      <c r="O67" s="93"/>
      <c r="P67" s="96"/>
      <c r="Q67" s="98"/>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row>
    <row r="68" spans="1:66" ht="20.100000000000001" customHeight="1" x14ac:dyDescent="0.4">
      <c r="A68" s="32"/>
      <c r="O68" s="93" t="s">
        <v>67</v>
      </c>
      <c r="P68" s="96">
        <f>生徒による授業評価!M45</f>
        <v>2.5</v>
      </c>
      <c r="Q68" s="98">
        <f>教師による授業評価!M45</f>
        <v>2</v>
      </c>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row>
    <row r="69" spans="1:66" ht="20.100000000000001" customHeight="1" x14ac:dyDescent="0.4">
      <c r="A69" s="32"/>
      <c r="O69" s="93"/>
      <c r="P69" s="96"/>
      <c r="Q69" s="98"/>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row>
    <row r="70" spans="1:66" ht="20.100000000000001" customHeight="1" x14ac:dyDescent="0.4">
      <c r="A70" s="32"/>
      <c r="O70" s="93" t="s">
        <v>78</v>
      </c>
      <c r="P70" s="96">
        <f>生徒による授業評価!N45</f>
        <v>3</v>
      </c>
      <c r="Q70" s="98">
        <f>教師による授業評価!N45</f>
        <v>2.5</v>
      </c>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row>
    <row r="71" spans="1:66" ht="20.100000000000001" customHeight="1" thickBot="1" x14ac:dyDescent="0.45">
      <c r="A71" s="32"/>
      <c r="O71" s="94"/>
      <c r="P71" s="97"/>
      <c r="Q71" s="99"/>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row>
    <row r="72" spans="1:66" ht="20.100000000000001" customHeight="1" x14ac:dyDescent="0.4">
      <c r="A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row>
    <row r="73" spans="1:66" ht="20.100000000000001" customHeight="1" x14ac:dyDescent="0.4">
      <c r="A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row>
    <row r="74" spans="1:66" ht="20.100000000000001" customHeight="1" x14ac:dyDescent="0.4">
      <c r="A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row>
    <row r="75" spans="1:66" ht="20.100000000000001" customHeight="1" x14ac:dyDescent="0.4">
      <c r="A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row>
    <row r="76" spans="1:66" ht="20.100000000000001" customHeight="1" x14ac:dyDescent="0.4">
      <c r="A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row>
    <row r="77" spans="1:66" ht="27.6" customHeight="1" thickBot="1" x14ac:dyDescent="0.45">
      <c r="A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row>
    <row r="78" spans="1:66" ht="77.099999999999994" customHeight="1" x14ac:dyDescent="0.4">
      <c r="A78" s="32"/>
      <c r="B78" s="80" t="s">
        <v>116</v>
      </c>
      <c r="C78" s="81"/>
      <c r="D78" s="81"/>
      <c r="E78" s="81"/>
      <c r="F78" s="81"/>
      <c r="G78" s="81"/>
      <c r="H78" s="81"/>
      <c r="I78" s="81"/>
      <c r="J78" s="81"/>
      <c r="K78" s="81"/>
      <c r="L78" s="81"/>
      <c r="M78" s="81"/>
      <c r="N78" s="81"/>
      <c r="O78" s="81"/>
      <c r="P78" s="81"/>
      <c r="Q78" s="8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row>
    <row r="79" spans="1:66" ht="77.099999999999994" customHeight="1" x14ac:dyDescent="0.4">
      <c r="A79" s="32"/>
      <c r="B79" s="83"/>
      <c r="C79" s="84"/>
      <c r="D79" s="84"/>
      <c r="E79" s="84"/>
      <c r="F79" s="84"/>
      <c r="G79" s="84"/>
      <c r="H79" s="84"/>
      <c r="I79" s="84"/>
      <c r="J79" s="84"/>
      <c r="K79" s="84"/>
      <c r="L79" s="84"/>
      <c r="M79" s="84"/>
      <c r="N79" s="84"/>
      <c r="O79" s="84"/>
      <c r="P79" s="84"/>
      <c r="Q79" s="85"/>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row>
    <row r="80" spans="1:66" ht="77.099999999999994" customHeight="1" x14ac:dyDescent="0.4">
      <c r="A80" s="32"/>
      <c r="B80" s="83"/>
      <c r="C80" s="84"/>
      <c r="D80" s="84"/>
      <c r="E80" s="84"/>
      <c r="F80" s="84"/>
      <c r="G80" s="84"/>
      <c r="H80" s="84"/>
      <c r="I80" s="84"/>
      <c r="J80" s="84"/>
      <c r="K80" s="84"/>
      <c r="L80" s="84"/>
      <c r="M80" s="84"/>
      <c r="N80" s="84"/>
      <c r="O80" s="84"/>
      <c r="P80" s="84"/>
      <c r="Q80" s="85"/>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row>
    <row r="81" spans="1:66" ht="77.099999999999994" customHeight="1" thickBot="1" x14ac:dyDescent="0.45">
      <c r="A81" s="32"/>
      <c r="B81" s="86"/>
      <c r="C81" s="87"/>
      <c r="D81" s="87"/>
      <c r="E81" s="87"/>
      <c r="F81" s="87"/>
      <c r="G81" s="87"/>
      <c r="H81" s="87"/>
      <c r="I81" s="87"/>
      <c r="J81" s="87"/>
      <c r="K81" s="87"/>
      <c r="L81" s="87"/>
      <c r="M81" s="87"/>
      <c r="N81" s="87"/>
      <c r="O81" s="87"/>
      <c r="P81" s="87"/>
      <c r="Q81" s="88"/>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row>
    <row r="82" spans="1:66" ht="9" customHeight="1" x14ac:dyDescent="0.4">
      <c r="A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row>
    <row r="83" spans="1:66" x14ac:dyDescent="0.4">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row>
    <row r="84" spans="1:66" x14ac:dyDescent="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row>
    <row r="85" spans="1:66" x14ac:dyDescent="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row>
    <row r="86" spans="1:66" x14ac:dyDescent="0.4">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row>
    <row r="87" spans="1:66" x14ac:dyDescent="0.4">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row>
    <row r="88" spans="1:66" x14ac:dyDescent="0.4">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row>
    <row r="89" spans="1:66" x14ac:dyDescent="0.4">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row>
    <row r="90" spans="1:66" x14ac:dyDescent="0.4">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row>
    <row r="91" spans="1:66" x14ac:dyDescent="0.4">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row>
    <row r="92" spans="1:66" x14ac:dyDescent="0.4">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row>
    <row r="93" spans="1:66" x14ac:dyDescent="0.4">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row>
    <row r="94" spans="1:66" x14ac:dyDescent="0.4">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row>
    <row r="95" spans="1:66" x14ac:dyDescent="0.4">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row>
    <row r="96" spans="1:66" x14ac:dyDescent="0.4">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row>
    <row r="97" spans="1:66" x14ac:dyDescent="0.4">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row>
    <row r="98" spans="1:66" x14ac:dyDescent="0.4">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row>
    <row r="99" spans="1:66" x14ac:dyDescent="0.4">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row>
    <row r="100" spans="1:66" x14ac:dyDescent="0.4">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row>
    <row r="101" spans="1:66" x14ac:dyDescent="0.4">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row>
    <row r="102" spans="1:66" x14ac:dyDescent="0.4">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row>
    <row r="103" spans="1:66" x14ac:dyDescent="0.4">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row>
    <row r="104" spans="1:66" x14ac:dyDescent="0.4">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row>
    <row r="105" spans="1:66" x14ac:dyDescent="0.4">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row>
    <row r="106" spans="1:66" x14ac:dyDescent="0.4">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row>
    <row r="107" spans="1:66" x14ac:dyDescent="0.4">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row>
    <row r="108" spans="1:66" x14ac:dyDescent="0.4">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row>
    <row r="109" spans="1:66" x14ac:dyDescent="0.4">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row>
    <row r="110" spans="1:66" x14ac:dyDescent="0.4">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row>
    <row r="111" spans="1:66" x14ac:dyDescent="0.4">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row>
    <row r="112" spans="1:66" x14ac:dyDescent="0.4">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row>
    <row r="113" spans="1:66" x14ac:dyDescent="0.4">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row>
    <row r="114" spans="1:66" x14ac:dyDescent="0.4">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row>
    <row r="115" spans="1:66" x14ac:dyDescent="0.4">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row>
    <row r="116" spans="1:66" x14ac:dyDescent="0.4">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row>
    <row r="117" spans="1:66" x14ac:dyDescent="0.4">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row>
    <row r="118" spans="1:66" x14ac:dyDescent="0.4">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row>
    <row r="119" spans="1:66" x14ac:dyDescent="0.4">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row>
    <row r="120" spans="1:66" x14ac:dyDescent="0.4">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row>
    <row r="121" spans="1:66" x14ac:dyDescent="0.4">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row>
    <row r="122" spans="1:66" x14ac:dyDescent="0.4">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row>
    <row r="123" spans="1:66" x14ac:dyDescent="0.4">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row>
    <row r="124" spans="1:66" x14ac:dyDescent="0.4">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row>
    <row r="125" spans="1:66" x14ac:dyDescent="0.4">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row>
    <row r="126" spans="1:66" x14ac:dyDescent="0.4">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row>
    <row r="127" spans="1:66" x14ac:dyDescent="0.4">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row>
    <row r="128" spans="1:66" x14ac:dyDescent="0.4">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row>
    <row r="129" spans="1:66" x14ac:dyDescent="0.4">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row>
    <row r="130" spans="1:66" x14ac:dyDescent="0.4">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row>
    <row r="131" spans="1:66" x14ac:dyDescent="0.4">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row>
    <row r="132" spans="1:66" x14ac:dyDescent="0.4">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row>
    <row r="133" spans="1:66" x14ac:dyDescent="0.4">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row>
  </sheetData>
  <dataConsolidate/>
  <mergeCells count="38">
    <mergeCell ref="B12:Q13"/>
    <mergeCell ref="Q60:Q61"/>
    <mergeCell ref="Q58:Q59"/>
    <mergeCell ref="Q56:Q57"/>
    <mergeCell ref="Q54:Q55"/>
    <mergeCell ref="Q52:Q53"/>
    <mergeCell ref="Q50:Q51"/>
    <mergeCell ref="P58:P59"/>
    <mergeCell ref="P56:P57"/>
    <mergeCell ref="P54:P55"/>
    <mergeCell ref="P52:P53"/>
    <mergeCell ref="P50:P51"/>
    <mergeCell ref="B14:Q15"/>
    <mergeCell ref="O60:O61"/>
    <mergeCell ref="O58:O59"/>
    <mergeCell ref="P62:P63"/>
    <mergeCell ref="P60:P61"/>
    <mergeCell ref="Q70:Q71"/>
    <mergeCell ref="Q68:Q69"/>
    <mergeCell ref="Q66:Q67"/>
    <mergeCell ref="Q64:Q65"/>
    <mergeCell ref="Q62:Q63"/>
    <mergeCell ref="B78:Q81"/>
    <mergeCell ref="O48:O49"/>
    <mergeCell ref="P48:Q48"/>
    <mergeCell ref="O70:O71"/>
    <mergeCell ref="O68:O69"/>
    <mergeCell ref="O66:O67"/>
    <mergeCell ref="O64:O65"/>
    <mergeCell ref="O62:O63"/>
    <mergeCell ref="O56:O57"/>
    <mergeCell ref="O54:O55"/>
    <mergeCell ref="O52:O53"/>
    <mergeCell ref="O50:O51"/>
    <mergeCell ref="P70:P71"/>
    <mergeCell ref="P68:P69"/>
    <mergeCell ref="P66:P67"/>
    <mergeCell ref="P64:P65"/>
  </mergeCells>
  <phoneticPr fontId="1"/>
  <printOptions horizontalCentered="1"/>
  <pageMargins left="0.31496062992125984" right="0.31496062992125984" top="0.39370078740157483" bottom="0.19685039370078741" header="0" footer="0"/>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生徒による授業評価</vt:lpstr>
      <vt:lpstr>教師による授業評価</vt:lpstr>
      <vt:lpstr>相互評価結果</vt:lpstr>
      <vt:lpstr>教師による授業評価!Print_Area</vt:lpstr>
      <vt:lpstr>生徒による授業評価!Print_Area</vt:lpstr>
      <vt:lpstr>相互評価結果!Print_Area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2022-11-09T00:56:10Z</cp:lastPrinted>
  <dcterms:modified xsi:type="dcterms:W3CDTF">2022-11-11T00:42:32Z</dcterms:modified>
</cp:coreProperties>
</file>